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yclone calculation tool"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<sst xmlns="http://schemas.openxmlformats.org/spreadsheetml/2006/main" count="110" uniqueCount="83">
  <si>
    <t xml:space="preserve">FOR EDUCATIONAL PURPOSE ONLY – DO NOT USE THIS METHOD FOR DETAIL DESIGN – ALWAYS CONSULT A REPUTABLE SUPPLIER FOR DETAIL DESIGN</t>
  </si>
  <si>
    <t xml:space="preserve">Cyclone design tool</t>
  </si>
  <si>
    <t xml:space="preserve">To modify</t>
  </si>
  <si>
    <t xml:space="preserve">Calculated</t>
  </si>
  <si>
    <t xml:space="preserve">Dust stream to separate</t>
  </si>
  <si>
    <t xml:space="preserve">Control panel</t>
  </si>
  <si>
    <t xml:space="preserve">Gas flowrate</t>
  </si>
  <si>
    <t xml:space="preserve">Vc</t>
  </si>
  <si>
    <t xml:space="preserve">m3/h</t>
  </si>
  <si>
    <t xml:space="preserve">Cyclone diameter Dc (m)</t>
  </si>
  <si>
    <t xml:space="preserve">Dust load</t>
  </si>
  <si>
    <t xml:space="preserve">g/m3</t>
  </si>
  <si>
    <t xml:space="preserve">m</t>
  </si>
  <si>
    <t xml:space="preserve">Gas viscosty</t>
  </si>
  <si>
    <r>
      <rPr>
        <sz val="10"/>
        <rFont val="DejaVu Sans"/>
        <family val="2"/>
        <charset val="1"/>
      </rPr>
      <t xml:space="preserve">μ</t>
    </r>
    <r>
      <rPr>
        <sz val="10"/>
        <rFont val="Arial"/>
        <family val="2"/>
        <charset val="1"/>
      </rPr>
      <t xml:space="preserve">c</t>
    </r>
  </si>
  <si>
    <t xml:space="preserve">Pa.s</t>
  </si>
  <si>
    <t xml:space="preserve">Please modify the cyclone diameter until cut off diameter reaches target and low pressure drop</t>
  </si>
  <si>
    <t xml:space="preserve">Gas density</t>
  </si>
  <si>
    <t xml:space="preserve">kg/m3</t>
  </si>
  <si>
    <t xml:space="preserve">Cut off diameter (microns)</t>
  </si>
  <si>
    <t xml:space="preserve">Solid density</t>
  </si>
  <si>
    <t xml:space="preserve">microns</t>
  </si>
  <si>
    <t xml:space="preserve">Pressure drop</t>
  </si>
  <si>
    <t xml:space="preserve">Pa</t>
  </si>
  <si>
    <t xml:space="preserve">Selection of Standard Geometry</t>
  </si>
  <si>
    <t xml:space="preserve">Please select one standard geometry and copy past the values in the «chosen geometry» table</t>
  </si>
  <si>
    <r>
      <rPr>
        <sz val="12"/>
        <rFont val="Arial"/>
        <family val="2"/>
        <charset val="1"/>
      </rPr>
      <t xml:space="preserve">Standard Geometries for cyclones with </t>
    </r>
    <r>
      <rPr>
        <b val="true"/>
        <sz val="12"/>
        <color rgb="FFCE181E"/>
        <rFont val="Arial"/>
        <family val="2"/>
        <charset val="1"/>
      </rPr>
      <t xml:space="preserve">tangential inlet</t>
    </r>
  </si>
  <si>
    <t xml:space="preserve">Standard</t>
  </si>
  <si>
    <t xml:space="preserve">High efficiency</t>
  </si>
  <si>
    <t xml:space="preserve">Dimensions</t>
  </si>
  <si>
    <t xml:space="preserve">Lapple</t>
  </si>
  <si>
    <t xml:space="preserve">Swift</t>
  </si>
  <si>
    <t xml:space="preserve">Peterson
Whitby</t>
  </si>
  <si>
    <t xml:space="preserve">Stairmand</t>
  </si>
  <si>
    <r>
      <rPr>
        <sz val="12"/>
        <rFont val="Arial"/>
        <family val="2"/>
        <charset val="1"/>
      </rPr>
      <t xml:space="preserve">H</t>
    </r>
    <r>
      <rPr>
        <vertAlign val="subscript"/>
        <sz val="12"/>
        <rFont val="Arial"/>
        <family val="2"/>
        <charset val="1"/>
      </rPr>
      <t xml:space="preserve">c</t>
    </r>
    <r>
      <rPr>
        <sz val="12"/>
        <rFont val="Arial"/>
        <family val="2"/>
        <charset val="1"/>
      </rPr>
      <t xml:space="preserve">/D</t>
    </r>
    <r>
      <rPr>
        <vertAlign val="subscript"/>
        <sz val="12"/>
        <rFont val="Arial"/>
        <family val="2"/>
        <charset val="1"/>
      </rPr>
      <t xml:space="preserve">c</t>
    </r>
    <r>
      <rPr>
        <sz val="12"/>
        <rFont val="Arial"/>
        <family val="2"/>
        <charset val="1"/>
      </rPr>
      <t xml:space="preserve"> = K</t>
    </r>
    <r>
      <rPr>
        <vertAlign val="subscript"/>
        <sz val="12"/>
        <rFont val="Arial"/>
        <family val="2"/>
        <charset val="1"/>
      </rPr>
      <t xml:space="preserve">H</t>
    </r>
  </si>
  <si>
    <r>
      <rPr>
        <sz val="12"/>
        <rFont val="Arial"/>
        <family val="2"/>
        <charset val="1"/>
      </rPr>
      <t xml:space="preserve">B</t>
    </r>
    <r>
      <rPr>
        <vertAlign val="subscript"/>
        <sz val="12"/>
        <rFont val="Arial"/>
        <family val="2"/>
        <charset val="1"/>
      </rPr>
      <t xml:space="preserve">c</t>
    </r>
    <r>
      <rPr>
        <sz val="12"/>
        <rFont val="Arial"/>
        <family val="2"/>
        <charset val="1"/>
      </rPr>
      <t xml:space="preserve">/D</t>
    </r>
    <r>
      <rPr>
        <vertAlign val="subscript"/>
        <sz val="12"/>
        <rFont val="Arial"/>
        <family val="2"/>
        <charset val="1"/>
      </rPr>
      <t xml:space="preserve">c</t>
    </r>
    <r>
      <rPr>
        <sz val="12"/>
        <rFont val="Arial"/>
        <family val="2"/>
        <charset val="1"/>
      </rPr>
      <t xml:space="preserve"> = K</t>
    </r>
    <r>
      <rPr>
        <vertAlign val="subscript"/>
        <sz val="12"/>
        <rFont val="Arial"/>
        <family val="2"/>
        <charset val="1"/>
      </rPr>
      <t xml:space="preserve">B</t>
    </r>
  </si>
  <si>
    <r>
      <rPr>
        <sz val="12"/>
        <rFont val="Arial"/>
        <family val="2"/>
        <charset val="1"/>
      </rPr>
      <t xml:space="preserve">S</t>
    </r>
    <r>
      <rPr>
        <vertAlign val="subscript"/>
        <sz val="12"/>
        <rFont val="Arial"/>
        <family val="2"/>
        <charset val="1"/>
      </rPr>
      <t xml:space="preserve">c</t>
    </r>
    <r>
      <rPr>
        <sz val="12"/>
        <rFont val="Arial"/>
        <family val="2"/>
        <charset val="1"/>
      </rPr>
      <t xml:space="preserve">/D</t>
    </r>
    <r>
      <rPr>
        <vertAlign val="subscript"/>
        <sz val="12"/>
        <rFont val="Arial"/>
        <family val="2"/>
        <charset val="1"/>
      </rPr>
      <t xml:space="preserve">c</t>
    </r>
    <r>
      <rPr>
        <sz val="12"/>
        <rFont val="Arial"/>
        <family val="2"/>
        <charset val="1"/>
      </rPr>
      <t xml:space="preserve"> = K</t>
    </r>
    <r>
      <rPr>
        <vertAlign val="subscript"/>
        <sz val="12"/>
        <rFont val="Arial"/>
        <family val="2"/>
        <charset val="1"/>
      </rPr>
      <t xml:space="preserve">S</t>
    </r>
  </si>
  <si>
    <r>
      <rPr>
        <sz val="12"/>
        <rFont val="Arial"/>
        <family val="2"/>
        <charset val="1"/>
      </rPr>
      <t xml:space="preserve">D</t>
    </r>
    <r>
      <rPr>
        <vertAlign val="subscript"/>
        <sz val="12"/>
        <rFont val="Arial"/>
        <family val="2"/>
        <charset val="1"/>
      </rPr>
      <t xml:space="preserve">i</t>
    </r>
    <r>
      <rPr>
        <sz val="12"/>
        <rFont val="Arial"/>
        <family val="2"/>
        <charset val="1"/>
      </rPr>
      <t xml:space="preserve">/D</t>
    </r>
    <r>
      <rPr>
        <vertAlign val="subscript"/>
        <sz val="12"/>
        <rFont val="Arial"/>
        <family val="2"/>
        <charset val="1"/>
      </rPr>
      <t xml:space="preserve">c</t>
    </r>
    <r>
      <rPr>
        <sz val="12"/>
        <rFont val="Arial"/>
        <family val="2"/>
        <charset val="1"/>
      </rPr>
      <t xml:space="preserve"> = K</t>
    </r>
    <r>
      <rPr>
        <vertAlign val="subscript"/>
        <sz val="12"/>
        <rFont val="Arial"/>
        <family val="2"/>
        <charset val="1"/>
      </rPr>
      <t xml:space="preserve">i</t>
    </r>
  </si>
  <si>
    <r>
      <rPr>
        <sz val="12"/>
        <rFont val="Arial"/>
        <family val="2"/>
        <charset val="1"/>
      </rPr>
      <t xml:space="preserve">L</t>
    </r>
    <r>
      <rPr>
        <vertAlign val="subscript"/>
        <sz val="12"/>
        <rFont val="Arial"/>
        <family val="2"/>
        <charset val="1"/>
      </rPr>
      <t xml:space="preserve">c</t>
    </r>
    <r>
      <rPr>
        <sz val="12"/>
        <rFont val="Arial"/>
        <family val="2"/>
        <charset val="1"/>
      </rPr>
      <t xml:space="preserve">/D</t>
    </r>
    <r>
      <rPr>
        <vertAlign val="subscript"/>
        <sz val="12"/>
        <rFont val="Arial"/>
        <family val="2"/>
        <charset val="1"/>
      </rPr>
      <t xml:space="preserve">c</t>
    </r>
    <r>
      <rPr>
        <sz val="12"/>
        <rFont val="Arial"/>
        <family val="2"/>
        <charset val="1"/>
      </rPr>
      <t xml:space="preserve"> = K</t>
    </r>
    <r>
      <rPr>
        <vertAlign val="subscript"/>
        <sz val="12"/>
        <rFont val="Arial"/>
        <family val="2"/>
        <charset val="1"/>
      </rPr>
      <t xml:space="preserve">L</t>
    </r>
  </si>
  <si>
    <r>
      <rPr>
        <sz val="12"/>
        <rFont val="Arial"/>
        <family val="2"/>
        <charset val="1"/>
      </rPr>
      <t xml:space="preserve">Z</t>
    </r>
    <r>
      <rPr>
        <vertAlign val="subscript"/>
        <sz val="12"/>
        <rFont val="Arial"/>
        <family val="2"/>
        <charset val="1"/>
      </rPr>
      <t xml:space="preserve">c</t>
    </r>
    <r>
      <rPr>
        <sz val="12"/>
        <rFont val="Arial"/>
        <family val="2"/>
        <charset val="1"/>
      </rPr>
      <t xml:space="preserve">/D</t>
    </r>
    <r>
      <rPr>
        <vertAlign val="subscript"/>
        <sz val="12"/>
        <rFont val="Arial"/>
        <family val="2"/>
        <charset val="1"/>
      </rPr>
      <t xml:space="preserve">c</t>
    </r>
    <r>
      <rPr>
        <sz val="12"/>
        <rFont val="Arial"/>
        <family val="2"/>
        <charset val="1"/>
      </rPr>
      <t xml:space="preserve"> = K</t>
    </r>
    <r>
      <rPr>
        <vertAlign val="subscript"/>
        <sz val="12"/>
        <rFont val="Arial"/>
        <family val="2"/>
        <charset val="1"/>
      </rPr>
      <t xml:space="preserve">Z</t>
    </r>
  </si>
  <si>
    <r>
      <rPr>
        <sz val="12"/>
        <rFont val="Arial"/>
        <family val="2"/>
        <charset val="1"/>
      </rPr>
      <t xml:space="preserve">D</t>
    </r>
    <r>
      <rPr>
        <vertAlign val="subscript"/>
        <sz val="12"/>
        <rFont val="Arial"/>
        <family val="2"/>
        <charset val="1"/>
      </rPr>
      <t xml:space="preserve">S</t>
    </r>
    <r>
      <rPr>
        <sz val="12"/>
        <rFont val="Arial"/>
        <family val="2"/>
        <charset val="1"/>
      </rPr>
      <t xml:space="preserve">/D</t>
    </r>
    <r>
      <rPr>
        <vertAlign val="subscript"/>
        <sz val="12"/>
        <rFont val="Arial"/>
        <family val="2"/>
        <charset val="1"/>
      </rPr>
      <t xml:space="preserve">c</t>
    </r>
    <r>
      <rPr>
        <sz val="12"/>
        <rFont val="Arial"/>
        <family val="2"/>
        <charset val="1"/>
      </rPr>
      <t xml:space="preserve"> = K</t>
    </r>
    <r>
      <rPr>
        <vertAlign val="subscript"/>
        <sz val="12"/>
        <rFont val="Arial"/>
        <family val="2"/>
        <charset val="1"/>
      </rPr>
      <t xml:space="preserve">D</t>
    </r>
  </si>
  <si>
    <t xml:space="preserve">Calculation of the dimensions of the cyclone</t>
  </si>
  <si>
    <t xml:space="preserve">Chosen geometry</t>
  </si>
  <si>
    <t xml:space="preserve">Copy paste the standard geometry chosen from the table above</t>
  </si>
  <si>
    <t xml:space="preserve">Estimate Dc</t>
  </si>
  <si>
    <t xml:space="preserve">Dc</t>
  </si>
  <si>
    <t xml:space="preserve">Calculation of the other dimensions</t>
  </si>
  <si>
    <t xml:space="preserve">Hc</t>
  </si>
  <si>
    <t xml:space="preserve">Bc</t>
  </si>
  <si>
    <t xml:space="preserve">Sc</t>
  </si>
  <si>
    <t xml:space="preserve">Di</t>
  </si>
  <si>
    <t xml:space="preserve">Lc</t>
  </si>
  <si>
    <t xml:space="preserve">Zc</t>
  </si>
  <si>
    <t xml:space="preserve">DS</t>
  </si>
  <si>
    <t xml:space="preserve">Geometrical ratio calculations</t>
  </si>
  <si>
    <t xml:space="preserve">Ae/Ai</t>
  </si>
  <si>
    <t xml:space="preserve">Ri/re</t>
  </si>
  <si>
    <t xml:space="preserve">Ae/Ai*Ri/re</t>
  </si>
  <si>
    <t xml:space="preserve">Af/Ai</t>
  </si>
  <si>
    <t xml:space="preserve">Inlet and outlet velocities</t>
  </si>
  <si>
    <t xml:space="preserve">Uce</t>
  </si>
  <si>
    <t xml:space="preserve">m/s</t>
  </si>
  <si>
    <t xml:space="preserve">Uci</t>
  </si>
  <si>
    <t xml:space="preserve">Striction and friction coefficient</t>
  </si>
  <si>
    <t xml:space="preserve">Ce</t>
  </si>
  <si>
    <t xml:space="preserve">Ucc/Uce</t>
  </si>
  <si>
    <t xml:space="preserve">Rec</t>
  </si>
  <si>
    <t xml:space="preserve">Cf</t>
  </si>
  <si>
    <t xml:space="preserve">Characteristic velocities</t>
  </si>
  <si>
    <t xml:space="preserve">Ucri</t>
  </si>
  <si>
    <t xml:space="preserve">Uctetai/Uci</t>
  </si>
  <si>
    <t xml:space="preserve">Uctetai</t>
  </si>
  <si>
    <t xml:space="preserve">Cut off diameter</t>
  </si>
  <si>
    <t xml:space="preserve">dc</t>
  </si>
  <si>
    <t xml:space="preserve">mm</t>
  </si>
  <si>
    <r>
      <rPr>
        <sz val="10"/>
        <rFont val="Arial"/>
        <family val="2"/>
        <charset val="1"/>
      </rPr>
      <t xml:space="preserve">Af/PiRi</t>
    </r>
    <r>
      <rPr>
        <sz val="10"/>
        <rFont val="DejaVu Sans"/>
        <family val="2"/>
        <charset val="1"/>
      </rPr>
      <t xml:space="preserve">(</t>
    </r>
    <r>
      <rPr>
        <sz val="10"/>
        <rFont val="Arial"/>
        <family val="2"/>
        <charset val="1"/>
      </rPr>
      <t xml:space="preserve">RCRi)</t>
    </r>
    <r>
      <rPr>
        <sz val="10"/>
        <rFont val="DejaVu Sans"/>
        <family val="2"/>
        <charset val="1"/>
      </rPr>
      <t xml:space="preserve">^0.5</t>
    </r>
  </si>
  <si>
    <t xml:space="preserve">Rc</t>
  </si>
  <si>
    <t xml:space="preserve">ksice</t>
  </si>
  <si>
    <t xml:space="preserve">ksici</t>
  </si>
  <si>
    <t xml:space="preserve">DPC</t>
  </si>
  <si>
    <t xml:space="preserve">If you spot a mistake or wish to suggest an improvement, please contact admin@powderprocess.net</t>
  </si>
  <si>
    <t xml:space="preserve">Copyright www.PowderProcess.net</t>
  </si>
  <si>
    <t xml:space="preserve">The content of PowderProcess.net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</si>
</sst>
</file>

<file path=xl/styles.xml><?xml version="1.0" encoding="utf-8"?>
<styleSheet xmlns="http://schemas.openxmlformats.org/spreadsheetml/2006/main">
  <numFmts count="4">
    <numFmt numFmtId="164" formatCode="General"/>
    <numFmt numFmtId="165" formatCode="0.00E+00"/>
    <numFmt numFmtId="166" formatCode="0.000"/>
    <numFmt numFmtId="167" formatCode="0.0000"/>
  </numFmts>
  <fonts count="18">
    <font>
      <sz val="10"/>
      <name val="Arial"/>
      <family val="2"/>
      <charset val="1"/>
    </font>
    <font>
      <sz val="10"/>
      <name val="Arial"/>
      <family val="0"/>
      <charset val="134"/>
    </font>
    <font>
      <sz val="10"/>
      <name val="Arial"/>
      <family val="0"/>
      <charset val="134"/>
    </font>
    <font>
      <sz val="10"/>
      <name val="Arial"/>
      <family val="0"/>
      <charset val="134"/>
    </font>
    <font>
      <b val="true"/>
      <sz val="10"/>
      <name val="Arial"/>
      <family val="2"/>
      <charset val="1"/>
    </font>
    <font>
      <b val="true"/>
      <sz val="11"/>
      <color rgb="FF1F497D"/>
      <name val="Calibri"/>
      <family val="2"/>
      <charset val="1"/>
    </font>
    <font>
      <b val="true"/>
      <sz val="11"/>
      <color rgb="FFFF0000"/>
      <name val="Calibri"/>
      <family val="2"/>
      <charset val="1"/>
    </font>
    <font>
      <b val="true"/>
      <sz val="10"/>
      <color rgb="FF21409A"/>
      <name val="Arial"/>
      <family val="2"/>
      <charset val="1"/>
    </font>
    <font>
      <sz val="10"/>
      <name val="DejaVu Sans"/>
      <family val="2"/>
      <charset val="1"/>
    </font>
    <font>
      <sz val="10"/>
      <color rgb="FFED1C24"/>
      <name val="Arial"/>
      <family val="2"/>
      <charset val="1"/>
    </font>
    <font>
      <b val="true"/>
      <sz val="10"/>
      <color rgb="FFED1C24"/>
      <name val="Arial"/>
      <family val="2"/>
      <charset val="1"/>
    </font>
    <font>
      <sz val="12"/>
      <name val="Arial"/>
      <family val="2"/>
      <charset val="1"/>
    </font>
    <font>
      <b val="true"/>
      <sz val="12"/>
      <color rgb="FFCE181E"/>
      <name val="Arial"/>
      <family val="2"/>
      <charset val="1"/>
    </font>
    <font>
      <vertAlign val="subscript"/>
      <sz val="12"/>
      <name val="Arial"/>
      <family val="2"/>
      <charset val="1"/>
    </font>
    <font>
      <b val="true"/>
      <sz val="12"/>
      <name val="Arial"/>
      <family val="2"/>
      <charset val="1"/>
    </font>
    <font>
      <sz val="10"/>
      <color rgb="FF0000FF"/>
      <name val="Arial"/>
      <family val="2"/>
      <charset val="1"/>
    </font>
    <font>
      <sz val="10"/>
      <name val="Times New Roman"/>
      <family val="1"/>
      <charset val="1"/>
    </font>
    <font>
      <i val="true"/>
      <sz val="7"/>
      <name val="Times New Roman"/>
      <family val="1"/>
      <charset val="1"/>
    </font>
  </fonts>
  <fills count="10">
    <fill>
      <patternFill patternType="none"/>
    </fill>
    <fill>
      <patternFill patternType="gray125"/>
    </fill>
    <fill>
      <patternFill patternType="solid">
        <fgColor rgb="FFF10D0C"/>
        <bgColor rgb="FFFF0000"/>
      </patternFill>
    </fill>
    <fill>
      <patternFill patternType="solid">
        <fgColor rgb="FFEBF1DE"/>
        <bgColor rgb="FFE0EFD4"/>
      </patternFill>
    </fill>
    <fill>
      <patternFill patternType="solid">
        <fgColor rgb="FFFCD5B5"/>
        <bgColor rgb="FFFFE5CA"/>
      </patternFill>
    </fill>
    <fill>
      <patternFill patternType="solid">
        <fgColor rgb="FFFFF9AE"/>
        <bgColor rgb="FFFFFBCC"/>
      </patternFill>
    </fill>
    <fill>
      <patternFill patternType="solid">
        <fgColor rgb="FFE0EFD4"/>
        <bgColor rgb="FFEBF1DE"/>
      </patternFill>
    </fill>
    <fill>
      <patternFill patternType="solid">
        <fgColor rgb="FFFFE5CA"/>
        <bgColor rgb="FFFCD5B5"/>
      </patternFill>
    </fill>
    <fill>
      <patternFill patternType="solid">
        <fgColor rgb="FFCCCCCC"/>
        <bgColor rgb="FFFCD5B5"/>
      </patternFill>
    </fill>
    <fill>
      <patternFill patternType="solid">
        <fgColor rgb="FFFFFBCC"/>
        <bgColor rgb="FFFFF9AE"/>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6" fillId="4" borderId="0" xfId="0" applyFont="true" applyBorder="false" applyAlignment="false" applyProtection="false">
      <alignment horizontal="general" vertical="bottom" textRotation="0" wrapText="false" indent="0" shrinkToFit="false"/>
      <protection locked="true" hidden="false"/>
    </xf>
    <xf numFmtId="164" fontId="4" fillId="5"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7" fillId="6" borderId="1" xfId="0" applyFont="true" applyBorder="true" applyAlignment="true" applyProtection="true">
      <alignment horizontal="center" vertical="bottom" textRotation="0" wrapText="false" indent="0" shrinkToFit="false"/>
      <protection locked="fals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7" fillId="6" borderId="1" xfId="0" applyFont="true" applyBorder="true" applyAlignment="false" applyProtection="true">
      <alignment horizontal="general" vertical="bottom" textRotation="0" wrapText="false" indent="0" shrinkToFit="false"/>
      <protection locked="false" hidden="false"/>
    </xf>
    <xf numFmtId="164" fontId="8" fillId="0" borderId="1" xfId="0" applyFont="true" applyBorder="true" applyAlignment="true" applyProtection="false">
      <alignment horizontal="center" vertical="bottom" textRotation="0" wrapText="false" indent="0" shrinkToFit="false"/>
      <protection locked="true" hidden="false"/>
    </xf>
    <xf numFmtId="165" fontId="7" fillId="6" borderId="1" xfId="0" applyFont="true" applyBorder="true" applyAlignment="true" applyProtection="true">
      <alignment horizontal="center" vertical="bottom" textRotation="0" wrapText="false" indent="0" shrinkToFit="false"/>
      <protection locked="false" hidden="false"/>
    </xf>
    <xf numFmtId="164" fontId="9" fillId="0" borderId="1" xfId="0" applyFont="true" applyBorder="true" applyAlignment="false" applyProtection="false">
      <alignment horizontal="general" vertical="bottom" textRotation="0" wrapText="false" indent="0" shrinkToFit="false"/>
      <protection locked="true" hidden="false"/>
    </xf>
    <xf numFmtId="166" fontId="10" fillId="7" borderId="1" xfId="0" applyFont="tru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false" applyProtection="false">
      <alignment horizontal="general" vertical="bottom" textRotation="0" wrapText="false" indent="0" shrinkToFit="false"/>
      <protection locked="true" hidden="false"/>
    </xf>
    <xf numFmtId="164" fontId="11" fillId="0" borderId="1" xfId="0" applyFont="true" applyBorder="true" applyAlignment="true" applyProtection="false">
      <alignment horizontal="center" vertical="bottom" textRotation="0" wrapText="false" indent="0" shrinkToFit="false"/>
      <protection locked="true" hidden="false"/>
    </xf>
    <xf numFmtId="164" fontId="11" fillId="0" borderId="1" xfId="0" applyFont="true" applyBorder="true" applyAlignment="true" applyProtection="false">
      <alignment horizontal="center" vertical="bottom" textRotation="0" wrapText="true" indent="0" shrinkToFit="false"/>
      <protection locked="true" hidden="false"/>
    </xf>
    <xf numFmtId="164" fontId="14" fillId="8" borderId="1" xfId="0" applyFont="true" applyBorder="true" applyAlignment="true" applyProtection="false">
      <alignment horizontal="center" vertical="bottom" textRotation="0" wrapText="false" indent="0" shrinkToFit="false"/>
      <protection locked="true" hidden="false"/>
    </xf>
    <xf numFmtId="164" fontId="14" fillId="8" borderId="1" xfId="0" applyFont="true" applyBorder="true" applyAlignment="true" applyProtection="true">
      <alignment horizontal="center" vertical="bottom" textRotation="0" wrapText="false" indent="0" shrinkToFit="false"/>
      <protection locked="false" hidden="false"/>
    </xf>
    <xf numFmtId="164" fontId="4" fillId="5" borderId="0" xfId="0" applyFont="true" applyBorder="true" applyAlignment="true" applyProtection="false">
      <alignment horizontal="center" vertical="center" textRotation="0" wrapText="false" indent="0" shrinkToFit="false"/>
      <protection locked="true" hidden="false"/>
    </xf>
    <xf numFmtId="167" fontId="10" fillId="7" borderId="1" xfId="0" applyFont="true" applyBorder="true" applyAlignment="false" applyProtection="false">
      <alignment horizontal="general" vertical="bottom" textRotation="0" wrapText="false" indent="0" shrinkToFit="false"/>
      <protection locked="true" hidden="false"/>
    </xf>
    <xf numFmtId="164" fontId="4" fillId="9"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EBF1DE"/>
      <rgbColor rgb="FFFF0000"/>
      <rgbColor rgb="FF00FF00"/>
      <rgbColor rgb="FF0000FF"/>
      <rgbColor rgb="FFFFFF00"/>
      <rgbColor rgb="FFFF00FF"/>
      <rgbColor rgb="FF00FFFF"/>
      <rgbColor rgb="FFF10D0C"/>
      <rgbColor rgb="FF008000"/>
      <rgbColor rgb="FF000080"/>
      <rgbColor rgb="FF808000"/>
      <rgbColor rgb="FF800080"/>
      <rgbColor rgb="FF008080"/>
      <rgbColor rgb="FFCCCCCC"/>
      <rgbColor rgb="FF808080"/>
      <rgbColor rgb="FF9999FF"/>
      <rgbColor rgb="FFED1C24"/>
      <rgbColor rgb="FFFFFBCC"/>
      <rgbColor rgb="FFCCFFFF"/>
      <rgbColor rgb="FF660066"/>
      <rgbColor rgb="FFFF8080"/>
      <rgbColor rgb="FF0066CC"/>
      <rgbColor rgb="FFFFE5CA"/>
      <rgbColor rgb="FF000080"/>
      <rgbColor rgb="FFFF00FF"/>
      <rgbColor rgb="FFFFFF00"/>
      <rgbColor rgb="FF00FFFF"/>
      <rgbColor rgb="FF800080"/>
      <rgbColor rgb="FF800000"/>
      <rgbColor rgb="FF008080"/>
      <rgbColor rgb="FF0000FF"/>
      <rgbColor rgb="FF00CCFF"/>
      <rgbColor rgb="FFCCFFFF"/>
      <rgbColor rgb="FFE0EFD4"/>
      <rgbColor rgb="FFFFF9AE"/>
      <rgbColor rgb="FF99CCFF"/>
      <rgbColor rgb="FFFF99CC"/>
      <rgbColor rgb="FFCC99FF"/>
      <rgbColor rgb="FFFCD5B5"/>
      <rgbColor rgb="FF3366FF"/>
      <rgbColor rgb="FF33CCCC"/>
      <rgbColor rgb="FF99CC00"/>
      <rgbColor rgb="FFFFCC00"/>
      <rgbColor rgb="FFFF9900"/>
      <rgbColor rgb="FFFF6600"/>
      <rgbColor rgb="FF666699"/>
      <rgbColor rgb="FF969696"/>
      <rgbColor rgb="FF1F497D"/>
      <rgbColor rgb="FF339966"/>
      <rgbColor rgb="FF003300"/>
      <rgbColor rgb="FF333300"/>
      <rgbColor rgb="FFCE181E"/>
      <rgbColor rgb="FF993366"/>
      <rgbColor rgb="FF21409A"/>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163440</xdr:colOff>
      <xdr:row>28</xdr:row>
      <xdr:rowOff>77040</xdr:rowOff>
    </xdr:from>
    <xdr:to>
      <xdr:col>5</xdr:col>
      <xdr:colOff>588600</xdr:colOff>
      <xdr:row>62</xdr:row>
      <xdr:rowOff>112320</xdr:rowOff>
    </xdr:to>
    <xdr:pic>
      <xdr:nvPicPr>
        <xdr:cNvPr id="0" name="Image 1" descr=""/>
        <xdr:cNvPicPr/>
      </xdr:nvPicPr>
      <xdr:blipFill>
        <a:blip r:embed="rId1"/>
        <a:stretch/>
      </xdr:blipFill>
      <xdr:spPr>
        <a:xfrm>
          <a:off x="978480" y="5252040"/>
          <a:ext cx="4253040" cy="58881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admin@powderprocess.net"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97"/>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A97" activeCellId="0" sqref="97:97"/>
    </sheetView>
  </sheetViews>
  <sheetFormatPr defaultColWidth="11.5703125" defaultRowHeight="12.8" zeroHeight="false" outlineLevelRow="0" outlineLevelCol="0"/>
  <cols>
    <col collapsed="false" customWidth="true" hidden="false" outlineLevel="0" max="2" min="2" style="0" width="19.58"/>
    <col collapsed="false" customWidth="true" hidden="false" outlineLevel="0" max="8" min="8" style="0" width="16.11"/>
    <col collapsed="false" customWidth="true" hidden="false" outlineLevel="0" max="9" min="9" style="0" width="16.94"/>
  </cols>
  <sheetData>
    <row r="1" s="2" customFormat="true" ht="12.8" hidden="false" customHeight="false" outlineLevel="0" collapsed="false">
      <c r="A1" s="1" t="s">
        <v>0</v>
      </c>
    </row>
    <row r="3" customFormat="false" ht="13.8" hidden="false" customHeight="false" outlineLevel="0" collapsed="false">
      <c r="A3" s="3" t="s">
        <v>1</v>
      </c>
      <c r="C3" s="4" t="s">
        <v>2</v>
      </c>
      <c r="D3" s="5" t="s">
        <v>3</v>
      </c>
    </row>
    <row r="5" customFormat="false" ht="12.8" hidden="false" customHeight="false" outlineLevel="0" collapsed="false">
      <c r="B5" s="6" t="s">
        <v>4</v>
      </c>
      <c r="C5" s="6"/>
      <c r="D5" s="6"/>
      <c r="E5" s="6"/>
      <c r="G5" s="6" t="s">
        <v>5</v>
      </c>
      <c r="H5" s="6"/>
    </row>
    <row r="6" customFormat="false" ht="12.8" hidden="false" customHeight="false" outlineLevel="0" collapsed="false">
      <c r="B6" s="7" t="s">
        <v>6</v>
      </c>
      <c r="C6" s="8" t="s">
        <v>7</v>
      </c>
      <c r="D6" s="9" t="n">
        <v>22500</v>
      </c>
      <c r="E6" s="8" t="s">
        <v>8</v>
      </c>
      <c r="G6" s="10" t="s">
        <v>9</v>
      </c>
      <c r="H6" s="10"/>
    </row>
    <row r="7" customFormat="false" ht="12.8" hidden="false" customHeight="false" outlineLevel="0" collapsed="false">
      <c r="B7" s="7" t="s">
        <v>10</v>
      </c>
      <c r="C7" s="8"/>
      <c r="D7" s="9" t="n">
        <v>23</v>
      </c>
      <c r="E7" s="8" t="s">
        <v>11</v>
      </c>
      <c r="G7" s="11" t="n">
        <v>1</v>
      </c>
      <c r="H7" s="7" t="s">
        <v>12</v>
      </c>
    </row>
    <row r="8" customFormat="false" ht="12.8" hidden="false" customHeight="false" outlineLevel="0" collapsed="false">
      <c r="B8" s="7" t="s">
        <v>13</v>
      </c>
      <c r="C8" s="12" t="s">
        <v>14</v>
      </c>
      <c r="D8" s="13" t="n">
        <v>2.2E-005</v>
      </c>
      <c r="E8" s="8" t="s">
        <v>15</v>
      </c>
      <c r="G8" s="14" t="s">
        <v>16</v>
      </c>
      <c r="H8" s="7"/>
    </row>
    <row r="9" customFormat="false" ht="12.8" hidden="false" customHeight="false" outlineLevel="0" collapsed="false">
      <c r="B9" s="7" t="s">
        <v>17</v>
      </c>
      <c r="C9" s="8"/>
      <c r="D9" s="9" t="n">
        <v>0.8825</v>
      </c>
      <c r="E9" s="8" t="s">
        <v>18</v>
      </c>
      <c r="G9" s="10" t="s">
        <v>19</v>
      </c>
      <c r="H9" s="10"/>
    </row>
    <row r="10" customFormat="false" ht="12.8" hidden="false" customHeight="false" outlineLevel="0" collapsed="false">
      <c r="B10" s="7" t="s">
        <v>20</v>
      </c>
      <c r="C10" s="8"/>
      <c r="D10" s="9" t="n">
        <v>1500</v>
      </c>
      <c r="E10" s="8" t="s">
        <v>18</v>
      </c>
      <c r="G10" s="15" t="n">
        <f aca="false">I80</f>
        <v>3.14254938983884</v>
      </c>
      <c r="H10" s="7" t="s">
        <v>21</v>
      </c>
    </row>
    <row r="11" customFormat="false" ht="12.8" hidden="false" customHeight="false" outlineLevel="0" collapsed="false">
      <c r="G11" s="10" t="s">
        <v>22</v>
      </c>
      <c r="H11" s="10"/>
    </row>
    <row r="12" customFormat="false" ht="12.8" hidden="false" customHeight="false" outlineLevel="0" collapsed="false">
      <c r="B12" s="16"/>
      <c r="C12" s="16"/>
      <c r="G12" s="15" t="n">
        <f aca="false">I88</f>
        <v>7979.29662741145</v>
      </c>
      <c r="H12" s="7" t="s">
        <v>23</v>
      </c>
    </row>
    <row r="14" customFormat="false" ht="12.8" hidden="false" customHeight="false" outlineLevel="0" collapsed="false">
      <c r="B14" s="6" t="s">
        <v>24</v>
      </c>
      <c r="C14" s="6"/>
      <c r="D14" s="6"/>
      <c r="E14" s="6"/>
      <c r="F14" s="6"/>
      <c r="G14" s="6"/>
    </row>
    <row r="15" customFormat="false" ht="12.8" hidden="false" customHeight="false" outlineLevel="0" collapsed="false">
      <c r="B15" s="17" t="s">
        <v>25</v>
      </c>
    </row>
    <row r="16" customFormat="false" ht="15" hidden="false" customHeight="false" outlineLevel="0" collapsed="false">
      <c r="B16" s="18"/>
      <c r="C16" s="19" t="s">
        <v>26</v>
      </c>
      <c r="D16" s="19"/>
      <c r="E16" s="19"/>
      <c r="F16" s="19"/>
      <c r="G16" s="19"/>
    </row>
    <row r="17" customFormat="false" ht="15" hidden="false" customHeight="false" outlineLevel="0" collapsed="false">
      <c r="B17" s="18"/>
      <c r="C17" s="19" t="s">
        <v>27</v>
      </c>
      <c r="D17" s="19"/>
      <c r="E17" s="19"/>
      <c r="F17" s="19" t="s">
        <v>28</v>
      </c>
      <c r="G17" s="19"/>
    </row>
    <row r="18" customFormat="false" ht="25.35" hidden="false" customHeight="false" outlineLevel="0" collapsed="false">
      <c r="B18" s="20" t="s">
        <v>29</v>
      </c>
      <c r="C18" s="21" t="s">
        <v>30</v>
      </c>
      <c r="D18" s="21" t="s">
        <v>31</v>
      </c>
      <c r="E18" s="22" t="s">
        <v>32</v>
      </c>
      <c r="F18" s="21" t="s">
        <v>33</v>
      </c>
      <c r="G18" s="21" t="s">
        <v>31</v>
      </c>
    </row>
    <row r="19" customFormat="false" ht="17.25" hidden="false" customHeight="false" outlineLevel="0" collapsed="false">
      <c r="B19" s="20" t="s">
        <v>34</v>
      </c>
      <c r="C19" s="23" t="n">
        <v>0.5</v>
      </c>
      <c r="D19" s="23" t="n">
        <v>0.5</v>
      </c>
      <c r="E19" s="23" t="n">
        <v>0.583</v>
      </c>
      <c r="F19" s="23" t="n">
        <v>0.5</v>
      </c>
      <c r="G19" s="23" t="n">
        <v>0.44</v>
      </c>
    </row>
    <row r="20" customFormat="false" ht="17.25" hidden="false" customHeight="false" outlineLevel="0" collapsed="false">
      <c r="B20" s="20" t="s">
        <v>35</v>
      </c>
      <c r="C20" s="23" t="n">
        <v>0.25</v>
      </c>
      <c r="D20" s="23" t="n">
        <v>0.25</v>
      </c>
      <c r="E20" s="23" t="n">
        <v>0.208</v>
      </c>
      <c r="F20" s="23" t="n">
        <v>0.2</v>
      </c>
      <c r="G20" s="23" t="n">
        <v>0.21</v>
      </c>
    </row>
    <row r="21" customFormat="false" ht="17.25" hidden="false" customHeight="false" outlineLevel="0" collapsed="false">
      <c r="B21" s="20" t="s">
        <v>36</v>
      </c>
      <c r="C21" s="23" t="n">
        <v>0.625</v>
      </c>
      <c r="D21" s="23" t="n">
        <v>0.6</v>
      </c>
      <c r="E21" s="23" t="n">
        <v>0.583</v>
      </c>
      <c r="F21" s="23" t="n">
        <v>0.5</v>
      </c>
      <c r="G21" s="23" t="n">
        <v>0.5</v>
      </c>
    </row>
    <row r="22" customFormat="false" ht="17.25" hidden="false" customHeight="false" outlineLevel="0" collapsed="false">
      <c r="B22" s="20" t="s">
        <v>37</v>
      </c>
      <c r="C22" s="23" t="n">
        <v>0.5</v>
      </c>
      <c r="D22" s="23" t="n">
        <v>0.5</v>
      </c>
      <c r="E22" s="23" t="n">
        <v>0.5</v>
      </c>
      <c r="F22" s="23" t="n">
        <v>0.5</v>
      </c>
      <c r="G22" s="23" t="n">
        <v>0.4</v>
      </c>
    </row>
    <row r="23" customFormat="false" ht="17.25" hidden="false" customHeight="false" outlineLevel="0" collapsed="false">
      <c r="B23" s="20" t="s">
        <v>38</v>
      </c>
      <c r="C23" s="23" t="n">
        <v>2</v>
      </c>
      <c r="D23" s="23" t="n">
        <v>1.75</v>
      </c>
      <c r="E23" s="23" t="n">
        <v>1.333</v>
      </c>
      <c r="F23" s="23" t="n">
        <v>1.5</v>
      </c>
      <c r="G23" s="23" t="n">
        <v>1.4</v>
      </c>
    </row>
    <row r="24" customFormat="false" ht="17.25" hidden="false" customHeight="false" outlineLevel="0" collapsed="false">
      <c r="B24" s="20" t="s">
        <v>39</v>
      </c>
      <c r="C24" s="23" t="n">
        <v>2</v>
      </c>
      <c r="D24" s="23" t="n">
        <v>2</v>
      </c>
      <c r="E24" s="23" t="n">
        <v>1.84</v>
      </c>
      <c r="F24" s="23" t="n">
        <v>2.5</v>
      </c>
      <c r="G24" s="23" t="n">
        <v>2.5</v>
      </c>
    </row>
    <row r="25" customFormat="false" ht="17.25" hidden="false" customHeight="false" outlineLevel="0" collapsed="false">
      <c r="B25" s="20" t="s">
        <v>40</v>
      </c>
      <c r="C25" s="23" t="n">
        <v>0.25</v>
      </c>
      <c r="D25" s="23" t="n">
        <v>0.4</v>
      </c>
      <c r="E25" s="23" t="n">
        <v>0.5</v>
      </c>
      <c r="F25" s="23" t="n">
        <v>0.375</v>
      </c>
      <c r="G25" s="23" t="n">
        <v>0.4</v>
      </c>
    </row>
    <row r="27" customFormat="false" ht="12.8" hidden="false" customHeight="false" outlineLevel="0" collapsed="false">
      <c r="B27" s="6" t="s">
        <v>41</v>
      </c>
      <c r="C27" s="6"/>
      <c r="D27" s="6"/>
      <c r="E27" s="6"/>
      <c r="F27" s="6"/>
      <c r="G27" s="6"/>
      <c r="H27" s="6"/>
      <c r="I27" s="6"/>
      <c r="J27" s="6"/>
      <c r="K27" s="6"/>
    </row>
    <row r="29" customFormat="false" ht="12.8" hidden="false" customHeight="false" outlineLevel="0" collapsed="false">
      <c r="H29" s="6" t="s">
        <v>42</v>
      </c>
      <c r="I29" s="6"/>
    </row>
    <row r="30" customFormat="false" ht="15" hidden="false" customHeight="false" outlineLevel="0" collapsed="false">
      <c r="H30" s="20" t="s">
        <v>29</v>
      </c>
      <c r="I30" s="17" t="s">
        <v>43</v>
      </c>
    </row>
    <row r="31" customFormat="false" ht="16.15" hidden="false" customHeight="false" outlineLevel="0" collapsed="false">
      <c r="H31" s="20" t="s">
        <v>34</v>
      </c>
      <c r="I31" s="24" t="n">
        <v>0.5</v>
      </c>
    </row>
    <row r="32" customFormat="false" ht="16.15" hidden="false" customHeight="false" outlineLevel="0" collapsed="false">
      <c r="H32" s="20" t="s">
        <v>35</v>
      </c>
      <c r="I32" s="24" t="n">
        <v>0.2</v>
      </c>
    </row>
    <row r="33" customFormat="false" ht="16.15" hidden="false" customHeight="false" outlineLevel="0" collapsed="false">
      <c r="H33" s="20" t="s">
        <v>36</v>
      </c>
      <c r="I33" s="24" t="n">
        <v>0.5</v>
      </c>
    </row>
    <row r="34" customFormat="false" ht="16.15" hidden="false" customHeight="false" outlineLevel="0" collapsed="false">
      <c r="H34" s="20" t="s">
        <v>37</v>
      </c>
      <c r="I34" s="24" t="n">
        <v>0.5</v>
      </c>
    </row>
    <row r="35" customFormat="false" ht="16.15" hidden="false" customHeight="false" outlineLevel="0" collapsed="false">
      <c r="H35" s="20" t="s">
        <v>38</v>
      </c>
      <c r="I35" s="24" t="n">
        <v>1.5</v>
      </c>
    </row>
    <row r="36" customFormat="false" ht="16.15" hidden="false" customHeight="false" outlineLevel="0" collapsed="false">
      <c r="H36" s="20" t="s">
        <v>39</v>
      </c>
      <c r="I36" s="24" t="n">
        <v>2.5</v>
      </c>
    </row>
    <row r="37" customFormat="false" ht="16.15" hidden="false" customHeight="false" outlineLevel="0" collapsed="false">
      <c r="H37" s="20" t="s">
        <v>40</v>
      </c>
      <c r="I37" s="24" t="n">
        <v>0.375</v>
      </c>
    </row>
    <row r="39" customFormat="false" ht="12.8" hidden="false" customHeight="false" outlineLevel="0" collapsed="false">
      <c r="H39" s="25" t="s">
        <v>44</v>
      </c>
      <c r="I39" s="25"/>
      <c r="J39" s="25"/>
    </row>
    <row r="40" customFormat="false" ht="12.8" hidden="false" customHeight="false" outlineLevel="0" collapsed="false">
      <c r="H40" s="0" t="s">
        <v>45</v>
      </c>
      <c r="I40" s="26" t="n">
        <f aca="false">G7</f>
        <v>1</v>
      </c>
      <c r="J40" s="0" t="s">
        <v>12</v>
      </c>
    </row>
    <row r="42" customFormat="false" ht="12.8" hidden="false" customHeight="false" outlineLevel="0" collapsed="false">
      <c r="H42" s="27" t="s">
        <v>46</v>
      </c>
      <c r="I42" s="27"/>
      <c r="J42" s="27"/>
    </row>
    <row r="44" customFormat="false" ht="12.8" hidden="false" customHeight="false" outlineLevel="0" collapsed="false">
      <c r="H44" s="0" t="s">
        <v>47</v>
      </c>
      <c r="I44" s="26" t="n">
        <f aca="false">$I$40*I31</f>
        <v>0.5</v>
      </c>
      <c r="J44" s="0" t="s">
        <v>12</v>
      </c>
    </row>
    <row r="45" customFormat="false" ht="12.8" hidden="false" customHeight="false" outlineLevel="0" collapsed="false">
      <c r="H45" s="0" t="s">
        <v>48</v>
      </c>
      <c r="I45" s="26" t="n">
        <f aca="false">$I$40*I32</f>
        <v>0.2</v>
      </c>
      <c r="J45" s="0" t="s">
        <v>12</v>
      </c>
    </row>
    <row r="46" customFormat="false" ht="12.8" hidden="false" customHeight="false" outlineLevel="0" collapsed="false">
      <c r="H46" s="0" t="s">
        <v>49</v>
      </c>
      <c r="I46" s="26" t="n">
        <f aca="false">$I$40*I33</f>
        <v>0.5</v>
      </c>
      <c r="J46" s="0" t="s">
        <v>12</v>
      </c>
    </row>
    <row r="47" customFormat="false" ht="12.8" hidden="false" customHeight="false" outlineLevel="0" collapsed="false">
      <c r="H47" s="0" t="s">
        <v>50</v>
      </c>
      <c r="I47" s="26" t="n">
        <f aca="false">$I$40*I34</f>
        <v>0.5</v>
      </c>
      <c r="J47" s="0" t="s">
        <v>12</v>
      </c>
    </row>
    <row r="48" customFormat="false" ht="12.8" hidden="false" customHeight="false" outlineLevel="0" collapsed="false">
      <c r="H48" s="0" t="s">
        <v>51</v>
      </c>
      <c r="I48" s="26" t="n">
        <f aca="false">$I$40*I35</f>
        <v>1.5</v>
      </c>
      <c r="J48" s="0" t="s">
        <v>12</v>
      </c>
    </row>
    <row r="49" customFormat="false" ht="12.8" hidden="false" customHeight="false" outlineLevel="0" collapsed="false">
      <c r="H49" s="0" t="s">
        <v>52</v>
      </c>
      <c r="I49" s="26" t="n">
        <f aca="false">$I$40*I36</f>
        <v>2.5</v>
      </c>
      <c r="J49" s="0" t="s">
        <v>12</v>
      </c>
    </row>
    <row r="50" customFormat="false" ht="12.8" hidden="false" customHeight="false" outlineLevel="0" collapsed="false">
      <c r="H50" s="0" t="s">
        <v>53</v>
      </c>
      <c r="I50" s="26" t="n">
        <f aca="false">$I$40*I37</f>
        <v>0.375</v>
      </c>
      <c r="J50" s="0" t="s">
        <v>12</v>
      </c>
    </row>
    <row r="52" customFormat="false" ht="12.8" hidden="false" customHeight="false" outlineLevel="0" collapsed="false">
      <c r="H52" s="27" t="s">
        <v>54</v>
      </c>
      <c r="I52" s="27"/>
      <c r="J52" s="27"/>
    </row>
    <row r="54" customFormat="false" ht="12.8" hidden="false" customHeight="false" outlineLevel="0" collapsed="false">
      <c r="H54" s="0" t="s">
        <v>55</v>
      </c>
      <c r="I54" s="26" t="n">
        <f aca="false">4*I32*I31/3.14/I34^2</f>
        <v>0.509554140127389</v>
      </c>
    </row>
    <row r="55" customFormat="false" ht="12.8" hidden="false" customHeight="false" outlineLevel="0" collapsed="false">
      <c r="H55" s="0" t="s">
        <v>56</v>
      </c>
      <c r="I55" s="26" t="n">
        <f aca="false">I34/(1-I32)</f>
        <v>0.625</v>
      </c>
    </row>
    <row r="56" customFormat="false" ht="12.8" hidden="false" customHeight="false" outlineLevel="0" collapsed="false">
      <c r="H56" s="0" t="s">
        <v>57</v>
      </c>
      <c r="I56" s="26" t="n">
        <f aca="false">I54*I55</f>
        <v>0.318471337579618</v>
      </c>
    </row>
    <row r="57" customFormat="false" ht="12.8" hidden="false" customHeight="false" outlineLevel="0" collapsed="false">
      <c r="H57" s="0" t="s">
        <v>58</v>
      </c>
      <c r="I57" s="26" t="n">
        <f aca="false">-1+4*I33/I34+(1+4*I35+2*I36*(1+I33))/I34^2</f>
        <v>61</v>
      </c>
    </row>
    <row r="59" customFormat="false" ht="12.8" hidden="false" customHeight="false" outlineLevel="0" collapsed="false">
      <c r="H59" s="27" t="s">
        <v>59</v>
      </c>
      <c r="I59" s="27"/>
      <c r="J59" s="27"/>
    </row>
    <row r="61" customFormat="false" ht="12.8" hidden="false" customHeight="false" outlineLevel="0" collapsed="false">
      <c r="H61" s="0" t="s">
        <v>60</v>
      </c>
      <c r="I61" s="26" t="n">
        <f aca="false">D6/3600/(I32*I31*I40*I40)</f>
        <v>62.5</v>
      </c>
      <c r="J61" s="0" t="s">
        <v>61</v>
      </c>
    </row>
    <row r="62" customFormat="false" ht="12.8" hidden="false" customHeight="false" outlineLevel="0" collapsed="false">
      <c r="H62" s="0" t="s">
        <v>62</v>
      </c>
      <c r="I62" s="26" t="n">
        <f aca="false">4*D6/3600/(I34^2*3.14*I40^2)</f>
        <v>31.8471337579618</v>
      </c>
    </row>
    <row r="64" customFormat="false" ht="12.8" hidden="false" customHeight="false" outlineLevel="0" collapsed="false">
      <c r="H64" s="27" t="s">
        <v>63</v>
      </c>
      <c r="I64" s="27"/>
      <c r="J64" s="27"/>
    </row>
    <row r="66" customFormat="false" ht="12.8" hidden="false" customHeight="false" outlineLevel="0" collapsed="false">
      <c r="H66" s="0" t="s">
        <v>64</v>
      </c>
      <c r="I66" s="26" t="n">
        <f aca="false">1-(0.68-0.151*I34^2/I32/I31)*I32^(1/3)</f>
        <v>0.823096926838121</v>
      </c>
    </row>
    <row r="67" customFormat="false" ht="12.8" hidden="false" customHeight="false" outlineLevel="0" collapsed="false">
      <c r="H67" s="0" t="s">
        <v>65</v>
      </c>
      <c r="I67" s="26" t="n">
        <f aca="false">(0.889-0.408*I32)^(-1)</f>
        <v>1.2385434728759</v>
      </c>
    </row>
    <row r="68" customFormat="false" ht="12.8" hidden="false" customHeight="false" outlineLevel="0" collapsed="false">
      <c r="H68" s="0" t="s">
        <v>66</v>
      </c>
      <c r="I68" s="26" t="n">
        <f aca="false">I40*I67*I61*D9/D8</f>
        <v>3105155.1557187</v>
      </c>
    </row>
    <row r="69" customFormat="false" ht="12.8" hidden="false" customHeight="false" outlineLevel="0" collapsed="false">
      <c r="H69" s="0" t="s">
        <v>67</v>
      </c>
      <c r="I69" s="26" t="n">
        <f aca="false">0.0025+144/I68</f>
        <v>0.00254637449427762</v>
      </c>
    </row>
    <row r="71" customFormat="false" ht="12.8" hidden="false" customHeight="false" outlineLevel="0" collapsed="false">
      <c r="H71" s="25" t="s">
        <v>68</v>
      </c>
      <c r="I71" s="25"/>
      <c r="J71" s="25"/>
    </row>
    <row r="73" customFormat="false" ht="12.8" hidden="false" customHeight="false" outlineLevel="0" collapsed="false">
      <c r="H73" s="0" t="s">
        <v>69</v>
      </c>
      <c r="I73" s="26" t="n">
        <f aca="false">D6/3600/(3.14*I40^2*I34*(I35+I36-I33))</f>
        <v>1.13739763421292</v>
      </c>
      <c r="J73" s="0" t="s">
        <v>61</v>
      </c>
    </row>
    <row r="74" customFormat="false" ht="12.8" hidden="false" customHeight="false" outlineLevel="0" collapsed="false">
      <c r="H74" s="0" t="s">
        <v>70</v>
      </c>
      <c r="I74" s="26" t="n">
        <f aca="false">(I66*I56+I69*I57*I55^0.5)^(-1)</f>
        <v>2.59786810360274</v>
      </c>
      <c r="J74" s="0" t="s">
        <v>61</v>
      </c>
    </row>
    <row r="75" customFormat="false" ht="12.8" hidden="false" customHeight="false" outlineLevel="0" collapsed="false">
      <c r="H75" s="0" t="s">
        <v>71</v>
      </c>
      <c r="I75" s="26" t="n">
        <f aca="false">I74*I62</f>
        <v>82.7346529809789</v>
      </c>
      <c r="J75" s="0" t="s">
        <v>61</v>
      </c>
    </row>
    <row r="77" customFormat="false" ht="12.8" hidden="false" customHeight="false" outlineLevel="0" collapsed="false">
      <c r="H77" s="25" t="s">
        <v>72</v>
      </c>
      <c r="I77" s="25"/>
      <c r="J77" s="25"/>
    </row>
    <row r="78" customFormat="false" ht="12.8" hidden="false" customHeight="false" outlineLevel="0" collapsed="false">
      <c r="H78" s="0" t="s">
        <v>73</v>
      </c>
      <c r="I78" s="26" t="n">
        <f aca="false">2.846*((I73*D8*I34*I40)/((D10-D9)*I75^2))^0.5</f>
        <v>3.14254938983884E-006</v>
      </c>
      <c r="J78" s="0" t="s">
        <v>12</v>
      </c>
    </row>
    <row r="79" customFormat="false" ht="12.8" hidden="false" customHeight="false" outlineLevel="0" collapsed="false">
      <c r="I79" s="26" t="n">
        <f aca="false">I78*1000</f>
        <v>0.00314254938983884</v>
      </c>
      <c r="J79" s="0" t="s">
        <v>74</v>
      </c>
    </row>
    <row r="80" customFormat="false" ht="12.8" hidden="false" customHeight="false" outlineLevel="0" collapsed="false">
      <c r="I80" s="26" t="n">
        <f aca="false">I79*1000</f>
        <v>3.14254938983884</v>
      </c>
      <c r="J80" s="0" t="s">
        <v>21</v>
      </c>
    </row>
    <row r="82" customFormat="false" ht="12.8" hidden="false" customHeight="false" outlineLevel="0" collapsed="false">
      <c r="H82" s="25" t="s">
        <v>22</v>
      </c>
      <c r="I82" s="25"/>
      <c r="J82" s="25"/>
    </row>
    <row r="83" customFormat="false" ht="12.8" hidden="false" customHeight="false" outlineLevel="0" collapsed="false">
      <c r="H83" s="0" t="s">
        <v>75</v>
      </c>
      <c r="I83" s="26" t="n">
        <f aca="false">(1-I34^2+4*(I34*I33+I35)+2*I36*(1+I33))/(I34)^1.5</f>
        <v>43.1335136523794</v>
      </c>
    </row>
    <row r="84" customFormat="false" ht="12.8" hidden="false" customHeight="false" outlineLevel="0" collapsed="false">
      <c r="H84" s="0" t="s">
        <v>76</v>
      </c>
      <c r="I84" s="26" t="n">
        <f aca="false">I40/2</f>
        <v>0.5</v>
      </c>
    </row>
    <row r="85" customFormat="false" ht="12.8" hidden="false" customHeight="false" outlineLevel="0" collapsed="false">
      <c r="H85" s="0" t="s">
        <v>56</v>
      </c>
      <c r="I85" s="26" t="n">
        <f aca="false">I47/2</f>
        <v>0.25</v>
      </c>
    </row>
    <row r="86" customFormat="false" ht="12.8" hidden="false" customHeight="false" outlineLevel="0" collapsed="false">
      <c r="H86" s="0" t="s">
        <v>77</v>
      </c>
      <c r="I86" s="26" t="n">
        <f aca="false">I85/I84*((1-I69*I83*I74)^(-2)-1)*I74^2</f>
        <v>3.23245239527619</v>
      </c>
    </row>
    <row r="87" customFormat="false" ht="12.8" hidden="false" customHeight="false" outlineLevel="0" collapsed="false">
      <c r="H87" s="0" t="s">
        <v>78</v>
      </c>
      <c r="I87" s="26" t="n">
        <f aca="false">0.75*(2+3*I74^(4/3)+I74^2)</f>
        <v>14.5970485741574</v>
      </c>
    </row>
    <row r="88" customFormat="false" ht="12.8" hidden="false" customHeight="false" outlineLevel="0" collapsed="false">
      <c r="H88" s="0" t="s">
        <v>79</v>
      </c>
      <c r="I88" s="26" t="n">
        <f aca="false">(I86+I87)*D9*I62^(2)/2</f>
        <v>7979.29662741145</v>
      </c>
      <c r="J88" s="0" t="s">
        <v>23</v>
      </c>
    </row>
    <row r="91" customFormat="false" ht="12.8" hidden="false" customHeight="false" outlineLevel="0" collapsed="false">
      <c r="B91" s="28" t="s">
        <v>80</v>
      </c>
    </row>
    <row r="93" customFormat="false" ht="12.8" hidden="false" customHeight="false" outlineLevel="0" collapsed="false">
      <c r="B93" s="29" t="s">
        <v>81</v>
      </c>
    </row>
    <row r="95" customFormat="false" ht="16.5" hidden="false" customHeight="true" outlineLevel="0" collapsed="false">
      <c r="B95" s="30" t="s">
        <v>82</v>
      </c>
      <c r="C95" s="30"/>
      <c r="D95" s="30"/>
      <c r="E95" s="30"/>
      <c r="F95" s="30"/>
      <c r="G95" s="30"/>
      <c r="H95" s="30"/>
      <c r="I95" s="30"/>
      <c r="J95" s="30"/>
    </row>
    <row r="97" s="2" customFormat="true" ht="12.8" hidden="false" customHeight="false" outlineLevel="0" collapsed="false">
      <c r="A97" s="1" t="s">
        <v>0</v>
      </c>
    </row>
  </sheetData>
  <sheetProtection sheet="true" password="c80a" objects="true" scenarios="true"/>
  <mergeCells count="21">
    <mergeCell ref="B5:E5"/>
    <mergeCell ref="G5:H5"/>
    <mergeCell ref="G6:H6"/>
    <mergeCell ref="G9:H9"/>
    <mergeCell ref="G11:H11"/>
    <mergeCell ref="B12:C12"/>
    <mergeCell ref="B14:G14"/>
    <mergeCell ref="C16:G16"/>
    <mergeCell ref="C17:E17"/>
    <mergeCell ref="F17:G17"/>
    <mergeCell ref="B27:K27"/>
    <mergeCell ref="H29:I29"/>
    <mergeCell ref="H39:J39"/>
    <mergeCell ref="H42:J42"/>
    <mergeCell ref="H52:J52"/>
    <mergeCell ref="H59:J59"/>
    <mergeCell ref="H64:J64"/>
    <mergeCell ref="H71:J71"/>
    <mergeCell ref="H77:J77"/>
    <mergeCell ref="H82:J82"/>
    <mergeCell ref="B95:J95"/>
  </mergeCells>
  <hyperlinks>
    <hyperlink ref="B91" r:id="rId1" display="If you spot a mistake or wish to suggest an improvement, please contact admin@powderprocess.net"/>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92</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2018-10-14T11:42:18Z</dcterms:created>
  <dc:creator/>
  <dc:description/>
  <dc:language>en-US</dc:language>
  <cp:lastModifiedBy/>
  <dcterms:modified xsi:type="dcterms:W3CDTF">2021-12-14T20:43:50Z</dcterms:modified>
  <cp:revision>23</cp:revision>
  <dc:subject/>
  <dc:title/>
</cp:coreProperties>
</file>