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sharedStrings.xml" ContentType="application/vnd.openxmlformats-officedocument.spreadsheetml.sharedStrings+xml"/>
  <Override PartName="/xl/media/image60.png" ContentType="image/png"/>
  <Override PartName="/xl/media/image61.jpeg" ContentType="image/jpeg"/>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charts/chart1.xml" ContentType="application/vnd.openxmlformats-officedocument.drawingml.chart+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Gas service" sheetId="1" state="visible" r:id="rId2"/>
    <sheet name="Kb" sheetId="2" state="visible" r:id="rId3"/>
    <sheet name="Ksh" sheetId="3" state="visible" r:id="rId4"/>
    <sheet name="Z" sheetId="4" state="visible" r:id="rId5"/>
    <sheet name="k" sheetId="5" state="visible" r:id="rId6"/>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<sst xmlns="http://schemas.openxmlformats.org/spreadsheetml/2006/main" count="96" uniqueCount="86">
  <si>
    <t xml:space="preserve">FOR EDUCATIONAL PURPOSE ONLY – DO NOT USE THIS METHOD FOR DETAIL DESIGN – ALWAYS CONSULT A REPUTABLE SUPPLIER FOR DETAIL DESIGN</t>
  </si>
  <si>
    <t xml:space="preserve">Pressure Safety Valve Sizing tool</t>
  </si>
  <si>
    <t xml:space="preserve">Valid for gas flow</t>
  </si>
  <si>
    <t xml:space="preserve">Valid for a relieving pressure higher than 101325 Pa</t>
  </si>
  <si>
    <t xml:space="preserve">Note : atm pressure assumed = 101325 Pa</t>
  </si>
  <si>
    <t xml:space="preserve">Process inputs</t>
  </si>
  <si>
    <t xml:space="preserve">Valve characteristics</t>
  </si>
  <si>
    <t xml:space="preserve">Coefficient calculations</t>
  </si>
  <si>
    <t xml:space="preserve">Gas name</t>
  </si>
  <si>
    <t xml:space="preserve">Steam</t>
  </si>
  <si>
    <t xml:space="preserve">Type of valve</t>
  </si>
  <si>
    <t xml:space="preserve">Conventiional</t>
  </si>
  <si>
    <t xml:space="preserve">C</t>
  </si>
  <si>
    <t xml:space="preserve">Molecular weight</t>
  </si>
  <si>
    <t xml:space="preserve">M</t>
  </si>
  <si>
    <t xml:space="preserve">kg/kmol</t>
  </si>
  <si>
    <t xml:space="preserve">Kb</t>
  </si>
  <si>
    <t xml:space="preserve">1 for conventional and pilot operated valves
Check tab Kb for balance bellows valve if Kb unknown, ask manufacturer if model of valve known already</t>
  </si>
  <si>
    <t xml:space="preserve">F2</t>
  </si>
  <si>
    <t xml:space="preserve">k : ratio of specific heats Cp/Cv</t>
  </si>
  <si>
    <t xml:space="preserve">k</t>
  </si>
  <si>
    <t xml:space="preserve">'-</t>
  </si>
  <si>
    <t xml:space="preserve">Kc</t>
  </si>
  <si>
    <t xml:space="preserve">1 if no rupture disc installed
0.9 if valve installed in combination with a rupture disc</t>
  </si>
  <si>
    <t xml:space="preserve">A1</t>
  </si>
  <si>
    <t xml:space="preserve">Temperature at inlet conditions</t>
  </si>
  <si>
    <t xml:space="preserve">T</t>
  </si>
  <si>
    <t xml:space="preserve">c</t>
  </si>
  <si>
    <t xml:space="preserve">Kd</t>
  </si>
  <si>
    <t xml:space="preserve">0.975 for pressure relief valve with or without rupture disc
0.62 for a rupture disc</t>
  </si>
  <si>
    <t xml:space="preserve">A2</t>
  </si>
  <si>
    <t xml:space="preserve">Upstream relieving pressure</t>
  </si>
  <si>
    <t xml:space="preserve">P1</t>
  </si>
  <si>
    <t xml:space="preserve">bar g</t>
  </si>
  <si>
    <t xml:space="preserve">KN</t>
  </si>
  <si>
    <t xml:space="preserve">Auto calc</t>
  </si>
  <si>
    <t xml:space="preserve">A3</t>
  </si>
  <si>
    <t xml:space="preserve">Downstream pressure</t>
  </si>
  <si>
    <t xml:space="preserve">P2</t>
  </si>
  <si>
    <t xml:space="preserve">Ksh</t>
  </si>
  <si>
    <t xml:space="preserve">1 for saturated steam
Check tab Ksh for superheated steam</t>
  </si>
  <si>
    <t xml:space="preserve">Compressibility factor</t>
  </si>
  <si>
    <t xml:space="preserve">Z</t>
  </si>
  <si>
    <t xml:space="preserve">Check Z tab for calculating the compressibility factor</t>
  </si>
  <si>
    <t xml:space="preserve">Maximum allowed overpressure</t>
  </si>
  <si>
    <t xml:space="preserve">Required relieving flow</t>
  </si>
  <si>
    <t xml:space="preserve">W</t>
  </si>
  <si>
    <t xml:space="preserve">kg/h</t>
  </si>
  <si>
    <t xml:space="preserve">Maximum allowed build up back pressure</t>
  </si>
  <si>
    <t xml:space="preserve">Input conversions</t>
  </si>
  <si>
    <t xml:space="preserve">kPa abs</t>
  </si>
  <si>
    <t xml:space="preserve">Upstream relieving temperature</t>
  </si>
  <si>
    <t xml:space="preserve">K</t>
  </si>
  <si>
    <t xml:space="preserve">Critical pressure calculation</t>
  </si>
  <si>
    <t xml:space="preserve">Pc</t>
  </si>
  <si>
    <t xml:space="preserve">Minimum required discharge area</t>
  </si>
  <si>
    <t xml:space="preserve">A</t>
  </si>
  <si>
    <t xml:space="preserve">mm2</t>
  </si>
  <si>
    <t xml:space="preserve">Sources</t>
  </si>
  <si>
    <r>
      <rPr>
        <sz val="9"/>
        <color rgb="FF000000"/>
        <rFont val="Tahoma"/>
        <family val="0"/>
        <charset val="1"/>
      </rPr>
      <t xml:space="preserve">Various sources referring to API 520 7</t>
    </r>
    <r>
      <rPr>
        <vertAlign val="superscript"/>
        <sz val="9"/>
        <color rgb="FF000000"/>
        <rFont val="Tahoma"/>
        <family val="0"/>
        <charset val="1"/>
      </rPr>
      <t xml:space="preserve">th</t>
    </r>
    <r>
      <rPr>
        <sz val="9"/>
        <color rgb="FF000000"/>
        <rFont val="Tahoma"/>
        <family val="0"/>
        <charset val="1"/>
      </rPr>
      <t xml:space="preserve"> edition</t>
    </r>
  </si>
  <si>
    <t xml:space="preserve">If you spot a mistake or wish to suggest an improvement, please contact : contact@myengineeringtools.com</t>
  </si>
  <si>
    <t xml:space="preserve">Copyright www.MyEngineeringTools.com</t>
  </si>
  <si>
    <t xml:space="preserve">The content of MyEngineeringTools.com is copyrighted but no warranty nor liability is ensured. The content of this site is to be seen as a help and important information and calculation must always be double checked by the user through the quality procedure of his organization or by checking another source. The user must always respect all applicable regulation. The use of the information is at the user and its organization own risk and own cost.</t>
  </si>
  <si>
    <t xml:space="preserve">Percent of Gauge pressure PB/PS*100
PB back pressure
PS set pressure</t>
  </si>
  <si>
    <t xml:space="preserve">Backpressure correction factor Kb for 10% overpressure</t>
  </si>
  <si>
    <t xml:space="preserve">Gas</t>
  </si>
  <si>
    <t xml:space="preserve">k = c p / c v</t>
  </si>
  <si>
    <t xml:space="preserve">Dry air</t>
  </si>
  <si>
    <t xml:space="preserve">1.400 at 20 °C</t>
  </si>
  <si>
    <t xml:space="preserve">Nitrogen</t>
  </si>
  <si>
    <t xml:space="preserve">1.404 at 15 °C</t>
  </si>
  <si>
    <t xml:space="preserve">Oxygen</t>
  </si>
  <si>
    <t xml:space="preserve">Helium</t>
  </si>
  <si>
    <t xml:space="preserve">1.660 at 20 °C</t>
  </si>
  <si>
    <t xml:space="preserve">Hydrogen</t>
  </si>
  <si>
    <t xml:space="preserve">1.410 at 20 °C</t>
  </si>
  <si>
    <t xml:space="preserve">Methane</t>
  </si>
  <si>
    <t xml:space="preserve">Propane</t>
  </si>
  <si>
    <t xml:space="preserve">Butane</t>
  </si>
  <si>
    <t xml:space="preserve">Ammonia</t>
  </si>
  <si>
    <t xml:space="preserve">1.310 at 15 °C</t>
  </si>
  <si>
    <t xml:space="preserve">Chlorine</t>
  </si>
  <si>
    <t xml:space="preserve">Sulfur dioxide</t>
  </si>
  <si>
    <t xml:space="preserve">1.290 at 15 °C</t>
  </si>
  <si>
    <t xml:space="preserve">Carbon monoxide</t>
  </si>
  <si>
    <t xml:space="preserve">Carbon dioxide</t>
  </si>
</sst>
</file>

<file path=xl/styles.xml><?xml version="1.0" encoding="utf-8"?>
<styleSheet xmlns="http://schemas.openxmlformats.org/spreadsheetml/2006/main">
  <numFmts count="3">
    <numFmt numFmtId="164" formatCode="General"/>
    <numFmt numFmtId="165" formatCode="General"/>
    <numFmt numFmtId="166" formatCode="0.00%"/>
  </numFmts>
  <fonts count="17">
    <font>
      <sz val="10"/>
      <name val="Arial"/>
      <family val="2"/>
      <charset val="1"/>
    </font>
    <font>
      <sz val="10"/>
      <name val="Arial"/>
      <family val="0"/>
      <charset val="134"/>
    </font>
    <font>
      <sz val="10"/>
      <name val="Arial"/>
      <family val="0"/>
      <charset val="134"/>
    </font>
    <font>
      <sz val="10"/>
      <name val="Arial"/>
      <family val="0"/>
      <charset val="134"/>
    </font>
    <font>
      <b val="true"/>
      <sz val="10"/>
      <name val="Arial"/>
      <family val="2"/>
      <charset val="1"/>
    </font>
    <font>
      <b val="true"/>
      <sz val="10"/>
      <color rgb="FF00508F"/>
      <name val="Arial"/>
      <family val="2"/>
      <charset val="1"/>
    </font>
    <font>
      <sz val="10"/>
      <color rgb="FFCE181E"/>
      <name val="Arial"/>
      <family val="2"/>
      <charset val="1"/>
    </font>
    <font>
      <b val="true"/>
      <sz val="10"/>
      <color rgb="FFCE181E"/>
      <name val="Arial"/>
      <family val="2"/>
      <charset val="1"/>
    </font>
    <font>
      <sz val="9"/>
      <color rgb="FF000000"/>
      <name val="Tahoma"/>
      <family val="0"/>
      <charset val="1"/>
    </font>
    <font>
      <vertAlign val="superscript"/>
      <sz val="9"/>
      <color rgb="FF000000"/>
      <name val="Tahoma"/>
      <family val="0"/>
      <charset val="1"/>
    </font>
    <font>
      <sz val="10"/>
      <color rgb="FF0000FF"/>
      <name val="Arial"/>
      <family val="2"/>
      <charset val="1"/>
    </font>
    <font>
      <sz val="10"/>
      <color rgb="FF0000FF"/>
      <name val="Times New Roman"/>
      <family val="1"/>
      <charset val="1"/>
    </font>
    <font>
      <i val="true"/>
      <sz val="10"/>
      <name val="Times New Roman"/>
      <family val="1"/>
      <charset val="1"/>
    </font>
    <font>
      <sz val="10"/>
      <name val="Arial"/>
      <family val="2"/>
    </font>
    <font>
      <b val="true"/>
      <sz val="10"/>
      <color rgb="FF222222"/>
      <name val="Arial"/>
      <family val="2"/>
      <charset val="1"/>
    </font>
    <font>
      <b val="true"/>
      <sz val="12"/>
      <color rgb="FF222222"/>
      <name val="Arial"/>
      <family val="2"/>
      <charset val="1"/>
    </font>
    <font>
      <sz val="10"/>
      <color rgb="FF222222"/>
      <name val="Arial"/>
      <family val="2"/>
      <charset val="1"/>
    </font>
  </fonts>
  <fills count="8">
    <fill>
      <patternFill patternType="none"/>
    </fill>
    <fill>
      <patternFill patternType="gray125"/>
    </fill>
    <fill>
      <patternFill patternType="solid">
        <fgColor rgb="FFF10D0C"/>
        <bgColor rgb="FFCE181E"/>
      </patternFill>
    </fill>
    <fill>
      <patternFill patternType="solid">
        <fgColor rgb="FFC2E0AE"/>
        <bgColor rgb="FFCCCCFF"/>
      </patternFill>
    </fill>
    <fill>
      <patternFill patternType="solid">
        <fgColor rgb="FFF9A870"/>
        <bgColor rgb="FFFF8080"/>
      </patternFill>
    </fill>
    <fill>
      <patternFill patternType="solid">
        <fgColor rgb="FFFFF9AE"/>
        <bgColor rgb="FFF8F9FA"/>
      </patternFill>
    </fill>
    <fill>
      <patternFill patternType="solid">
        <fgColor rgb="FFEAECF0"/>
        <bgColor rgb="FFF8F9FA"/>
      </patternFill>
    </fill>
    <fill>
      <patternFill patternType="solid">
        <fgColor rgb="FFF8F9FA"/>
        <bgColor rgb="FFEAECF0"/>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medium">
        <color rgb="FFA2A9B1"/>
      </left>
      <right style="medium">
        <color rgb="FFA2A9B1"/>
      </right>
      <top style="medium">
        <color rgb="FFA2A9B1"/>
      </top>
      <bottom style="medium">
        <color rgb="FFA2A9B1"/>
      </bottom>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0">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2" borderId="0" xfId="0" applyFont="true" applyBorder="false" applyAlignment="false" applyProtection="false">
      <alignment horizontal="general" vertical="center" textRotation="0" wrapText="false" indent="0" shrinkToFit="false"/>
      <protection locked="true" hidden="false"/>
    </xf>
    <xf numFmtId="164" fontId="0" fillId="2"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false" applyProtection="false">
      <alignment horizontal="general" vertical="center" textRotation="0" wrapText="false" indent="0" shrinkToFit="false"/>
      <protection locked="true" hidden="false"/>
    </xf>
    <xf numFmtId="164" fontId="5" fillId="3" borderId="1" xfId="0" applyFont="true" applyBorder="true" applyAlignment="false" applyProtection="true">
      <alignment horizontal="general" vertical="center" textRotation="0" wrapText="false" indent="0" shrinkToFit="false"/>
      <protection locked="false" hidden="false"/>
    </xf>
    <xf numFmtId="165" fontId="6" fillId="4" borderId="1" xfId="0" applyFont="true" applyBorder="true" applyAlignment="false" applyProtection="false">
      <alignment horizontal="general" vertical="center" textRotation="0" wrapText="false" indent="0" shrinkToFit="false"/>
      <protection locked="true" hidden="false"/>
    </xf>
    <xf numFmtId="164" fontId="0" fillId="0" borderId="1" xfId="0" applyFont="true" applyBorder="true" applyAlignment="true" applyProtection="false">
      <alignment horizontal="general" vertical="center" textRotation="0" wrapText="true" indent="0" shrinkToFit="false"/>
      <protection locked="true" hidden="false"/>
    </xf>
    <xf numFmtId="166" fontId="5" fillId="3" borderId="1" xfId="0" applyFont="true" applyBorder="true" applyAlignment="false" applyProtection="true">
      <alignment horizontal="general" vertical="center" textRotation="0" wrapText="false" indent="0" shrinkToFit="false"/>
      <protection locked="false" hidden="false"/>
    </xf>
    <xf numFmtId="164" fontId="0" fillId="5" borderId="1" xfId="0" applyFont="true" applyBorder="true" applyAlignment="false" applyProtection="false">
      <alignment horizontal="general" vertical="center" textRotation="0" wrapText="false" indent="0" shrinkToFit="false"/>
      <protection locked="true" hidden="false"/>
    </xf>
    <xf numFmtId="165" fontId="7" fillId="4" borderId="1" xfId="0" applyFont="true" applyBorder="true" applyAlignment="false" applyProtection="false">
      <alignment horizontal="general" vertical="center" textRotation="0" wrapText="false" indent="0" shrinkToFit="false"/>
      <protection locked="true" hidden="false"/>
    </xf>
    <xf numFmtId="164" fontId="8" fillId="0" borderId="0" xfId="0" applyFont="true" applyBorder="false" applyAlignment="false" applyProtection="false">
      <alignment horizontal="general" vertical="center" textRotation="0" wrapText="false" indent="0" shrinkToFit="false"/>
      <protection locked="true" hidden="false"/>
    </xf>
    <xf numFmtId="164" fontId="10" fillId="0" borderId="0" xfId="0" applyFont="true" applyBorder="false" applyAlignment="fals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14" fillId="6" borderId="2" xfId="0" applyFont="true" applyBorder="true" applyAlignment="true" applyProtection="false">
      <alignment horizontal="center" vertical="center" textRotation="0" wrapText="true" indent="0" shrinkToFit="false"/>
      <protection locked="true" hidden="false"/>
    </xf>
    <xf numFmtId="164" fontId="15" fillId="6" borderId="2" xfId="0" applyFont="true" applyBorder="true" applyAlignment="true" applyProtection="false">
      <alignment horizontal="center" vertical="center" textRotation="0" wrapText="true" indent="0" shrinkToFit="false"/>
      <protection locked="true" hidden="false"/>
    </xf>
    <xf numFmtId="164" fontId="16" fillId="7" borderId="2" xfId="0" applyFont="true" applyBorder="true" applyAlignment="true" applyProtection="false">
      <alignment horizontal="general"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8F9FA"/>
      <rgbColor rgb="FFF10D0C"/>
      <rgbColor rgb="FF00FF00"/>
      <rgbColor rgb="FF0000FF"/>
      <rgbColor rgb="FFFFFF00"/>
      <rgbColor rgb="FFFF00FF"/>
      <rgbColor rgb="FF00FFFF"/>
      <rgbColor rgb="FF800000"/>
      <rgbColor rgb="FF008000"/>
      <rgbColor rgb="FF000080"/>
      <rgbColor rgb="FF808000"/>
      <rgbColor rgb="FF800080"/>
      <rgbColor rgb="FF008080"/>
      <rgbColor rgb="FFB3B3B3"/>
      <rgbColor rgb="FF808080"/>
      <rgbColor rgb="FF9999FF"/>
      <rgbColor rgb="FF993366"/>
      <rgbColor rgb="FFEAECF0"/>
      <rgbColor rgb="FFCCFFFF"/>
      <rgbColor rgb="FF660066"/>
      <rgbColor rgb="FFFF8080"/>
      <rgbColor rgb="FF00508F"/>
      <rgbColor rgb="FFCCCCFF"/>
      <rgbColor rgb="FF000080"/>
      <rgbColor rgb="FFFF00FF"/>
      <rgbColor rgb="FFFFFF00"/>
      <rgbColor rgb="FF00FFFF"/>
      <rgbColor rgb="FF800080"/>
      <rgbColor rgb="FF800000"/>
      <rgbColor rgb="FF008080"/>
      <rgbColor rgb="FF0000FF"/>
      <rgbColor rgb="FF00CCFF"/>
      <rgbColor rgb="FFCCFFFF"/>
      <rgbColor rgb="FFC2E0AE"/>
      <rgbColor rgb="FFFFF9AE"/>
      <rgbColor rgb="FF99CCFF"/>
      <rgbColor rgb="FFFF99CC"/>
      <rgbColor rgb="FFCC99FF"/>
      <rgbColor rgb="FFF9A870"/>
      <rgbColor rgb="FF3366FF"/>
      <rgbColor rgb="FF33CCCC"/>
      <rgbColor rgb="FF99CC00"/>
      <rgbColor rgb="FFFFCC00"/>
      <rgbColor rgb="FFFF9900"/>
      <rgbColor rgb="FFFF6600"/>
      <rgbColor rgb="FF666699"/>
      <rgbColor rgb="FFA2A9B1"/>
      <rgbColor rgb="FF004586"/>
      <rgbColor rgb="FF339966"/>
      <rgbColor rgb="FF003300"/>
      <rgbColor rgb="FF333300"/>
      <rgbColor rgb="FFCE181E"/>
      <rgbColor rgb="FF993366"/>
      <rgbColor rgb="FF333399"/>
      <rgbColor rgb="FF222222"/>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scatterChart>
        <c:scatterStyle val="lineMarker"/>
        <c:varyColors val="0"/>
        <c:ser>
          <c:idx val="0"/>
          <c:order val="0"/>
          <c:tx>
            <c:strRef>
              <c:f>Kb!$C$10</c:f>
              <c:strCache>
                <c:ptCount val="1"/>
                <c:pt idx="0">
                  <c:v>Backpressure correction factor Kb for 10% overpressure</c:v>
                </c:pt>
              </c:strCache>
            </c:strRef>
          </c:tx>
          <c:spPr>
            <a:solidFill>
              <a:srgbClr val="004586"/>
            </a:solidFill>
            <a:ln w="28800">
              <a:solidFill>
                <a:srgbClr val="004586"/>
              </a:solidFill>
              <a:round/>
            </a:ln>
          </c:spPr>
          <c:marker>
            <c:symbol val="square"/>
            <c:size val="8"/>
            <c:spPr>
              <a:solidFill>
                <a:srgbClr val="004586"/>
              </a:solidFill>
            </c:spPr>
          </c:marker>
          <c:dLbls>
            <c:txPr>
              <a:bodyPr wrap="square"/>
              <a:lstStyle/>
              <a:p>
                <a:pPr>
                  <a:defRPr b="0" sz="1000" spc="-1" strike="noStrike">
                    <a:latin typeface="Arial"/>
                  </a:defRPr>
                </a:pPr>
              </a:p>
            </c:txPr>
            <c:dLblPos val="r"/>
            <c:showLegendKey val="0"/>
            <c:showVal val="0"/>
            <c:showCatName val="0"/>
            <c:showSerName val="0"/>
            <c:showPercent val="0"/>
            <c:separator>; </c:separator>
            <c:showLeaderLines val="0"/>
            <c:extLst>
              <c:ext xmlns:c15="http://schemas.microsoft.com/office/drawing/2012/chart" uri="{CE6537A1-D6FC-4f65-9D91-7224C49458BB}">
                <c15:showLeaderLines val="0"/>
              </c:ext>
            </c:extLst>
          </c:dLbls>
          <c:xVal>
            <c:numRef>
              <c:f>Kb!$B$11:$B$21</c:f>
              <c:numCache>
                <c:formatCode>General</c:formatCode>
                <c:ptCount val="11"/>
                <c:pt idx="0">
                  <c:v>0</c:v>
                </c:pt>
                <c:pt idx="1">
                  <c:v>5</c:v>
                </c:pt>
                <c:pt idx="2">
                  <c:v>10</c:v>
                </c:pt>
                <c:pt idx="3">
                  <c:v>15</c:v>
                </c:pt>
                <c:pt idx="4">
                  <c:v>20</c:v>
                </c:pt>
                <c:pt idx="5">
                  <c:v>25</c:v>
                </c:pt>
                <c:pt idx="6">
                  <c:v>30</c:v>
                </c:pt>
                <c:pt idx="7">
                  <c:v>35</c:v>
                </c:pt>
                <c:pt idx="8">
                  <c:v>40</c:v>
                </c:pt>
                <c:pt idx="9">
                  <c:v>45</c:v>
                </c:pt>
                <c:pt idx="10">
                  <c:v>50</c:v>
                </c:pt>
              </c:numCache>
            </c:numRef>
          </c:xVal>
          <c:yVal>
            <c:numRef>
              <c:f>Kb!$C$11:$C$21</c:f>
              <c:numCache>
                <c:formatCode>General</c:formatCode>
                <c:ptCount val="11"/>
                <c:pt idx="0">
                  <c:v>1</c:v>
                </c:pt>
                <c:pt idx="1">
                  <c:v>1</c:v>
                </c:pt>
                <c:pt idx="2">
                  <c:v>1</c:v>
                </c:pt>
                <c:pt idx="3">
                  <c:v>1</c:v>
                </c:pt>
                <c:pt idx="4">
                  <c:v>1</c:v>
                </c:pt>
                <c:pt idx="5">
                  <c:v>1</c:v>
                </c:pt>
                <c:pt idx="6">
                  <c:v>1</c:v>
                </c:pt>
                <c:pt idx="7">
                  <c:v>0.94</c:v>
                </c:pt>
                <c:pt idx="8">
                  <c:v>0.86</c:v>
                </c:pt>
                <c:pt idx="9">
                  <c:v>0.78</c:v>
                </c:pt>
                <c:pt idx="10">
                  <c:v>0.7</c:v>
                </c:pt>
              </c:numCache>
            </c:numRef>
          </c:yVal>
          <c:smooth val="0"/>
        </c:ser>
        <c:axId val="6882103"/>
        <c:axId val="34710528"/>
      </c:scatterChart>
      <c:valAx>
        <c:axId val="6882103"/>
        <c:scaling>
          <c:orientation val="minMax"/>
        </c:scaling>
        <c:delete val="0"/>
        <c:axPos val="b"/>
        <c:numFmt formatCode="General" sourceLinked="0"/>
        <c:majorTickMark val="out"/>
        <c:minorTickMark val="none"/>
        <c:tickLblPos val="nextTo"/>
        <c:spPr>
          <a:ln w="0">
            <a:solidFill>
              <a:srgbClr val="b3b3b3"/>
            </a:solidFill>
          </a:ln>
        </c:spPr>
        <c:txPr>
          <a:bodyPr/>
          <a:lstStyle/>
          <a:p>
            <a:pPr>
              <a:defRPr b="0" sz="1000" spc="-1" strike="noStrike">
                <a:latin typeface="Arial"/>
              </a:defRPr>
            </a:pPr>
          </a:p>
        </c:txPr>
        <c:crossAx val="34710528"/>
        <c:crosses val="autoZero"/>
        <c:crossBetween val="midCat"/>
      </c:valAx>
      <c:valAx>
        <c:axId val="34710528"/>
        <c:scaling>
          <c:orientation val="minMax"/>
        </c:scaling>
        <c:delete val="0"/>
        <c:axPos val="l"/>
        <c:majorGridlines>
          <c:spPr>
            <a:ln w="0">
              <a:solidFill>
                <a:srgbClr val="b3b3b3"/>
              </a:solidFill>
            </a:ln>
          </c:spPr>
        </c:majorGridlines>
        <c:numFmt formatCode="General" sourceLinked="0"/>
        <c:majorTickMark val="out"/>
        <c:minorTickMark val="none"/>
        <c:tickLblPos val="nextTo"/>
        <c:spPr>
          <a:ln w="0">
            <a:solidFill>
              <a:srgbClr val="b3b3b3"/>
            </a:solidFill>
          </a:ln>
        </c:spPr>
        <c:txPr>
          <a:bodyPr/>
          <a:lstStyle/>
          <a:p>
            <a:pPr>
              <a:defRPr b="0" sz="1000" spc="-1" strike="noStrike">
                <a:latin typeface="Arial"/>
              </a:defRPr>
            </a:pPr>
          </a:p>
        </c:txPr>
        <c:crossAx val="6882103"/>
        <c:crosses val="autoZero"/>
        <c:crossBetween val="midCat"/>
      </c:valAx>
      <c:spPr>
        <a:noFill/>
        <a:ln w="0">
          <a:solidFill>
            <a:srgbClr val="b3b3b3"/>
          </a:solidFill>
        </a:ln>
      </c:spPr>
    </c:plotArea>
    <c:legend>
      <c:legendPos val="r"/>
      <c:overlay val="0"/>
      <c:spPr>
        <a:noFill/>
        <a:ln w="0">
          <a:noFill/>
        </a:ln>
      </c:spPr>
      <c:txPr>
        <a:bodyPr/>
        <a:lstStyle/>
        <a:p>
          <a:pPr>
            <a:defRPr b="0" sz="1000" spc="-1" strike="noStrike">
              <a:latin typeface="Arial"/>
            </a:defRPr>
          </a:pPr>
        </a:p>
      </c:txPr>
    </c:legend>
    <c:plotVisOnly val="1"/>
    <c:dispBlanksAs val="span"/>
  </c:chart>
  <c:spPr>
    <a:solidFill>
      <a:srgbClr val="ffffff"/>
    </a:solidFill>
    <a:ln w="9360">
      <a:noFill/>
    </a:ln>
  </c:spPr>
</c:chartSpace>
</file>

<file path=xl/drawings/_rels/drawing1.xml.rels><?xml version="1.0" encoding="UTF-8"?>
<Relationships xmlns="http://schemas.openxmlformats.org/package/2006/relationships"><Relationship Id="rId1" Type="http://schemas.openxmlformats.org/officeDocument/2006/relationships/chart" Target="../charts/chart1.xml"/>
</Relationships>
</file>

<file path=xl/drawings/_rels/drawing2.xml.rels><?xml version="1.0" encoding="UTF-8"?>
<Relationships xmlns="http://schemas.openxmlformats.org/package/2006/relationships"><Relationship Id="rId1" Type="http://schemas.openxmlformats.org/officeDocument/2006/relationships/image" Target="../media/image60.png"/>
</Relationships>
</file>

<file path=xl/drawings/_rels/drawing3.xml.rels><?xml version="1.0" encoding="UTF-8"?>
<Relationships xmlns="http://schemas.openxmlformats.org/package/2006/relationships"><Relationship Id="rId1" Type="http://schemas.openxmlformats.org/officeDocument/2006/relationships/image" Target="../media/image61.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761760</xdr:colOff>
      <xdr:row>23</xdr:row>
      <xdr:rowOff>20880</xdr:rowOff>
    </xdr:from>
    <xdr:to>
      <xdr:col>3</xdr:col>
      <xdr:colOff>48600</xdr:colOff>
      <xdr:row>42</xdr:row>
      <xdr:rowOff>124920</xdr:rowOff>
    </xdr:to>
    <xdr:graphicFrame>
      <xdr:nvGraphicFramePr>
        <xdr:cNvPr id="0" name=""/>
        <xdr:cNvGraphicFramePr/>
      </xdr:nvGraphicFramePr>
      <xdr:xfrm>
        <a:off x="761760" y="4603320"/>
        <a:ext cx="5755320" cy="32385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0</xdr:colOff>
      <xdr:row>0</xdr:row>
      <xdr:rowOff>0</xdr:rowOff>
    </xdr:from>
    <xdr:to>
      <xdr:col>8</xdr:col>
      <xdr:colOff>394920</xdr:colOff>
      <xdr:row>24</xdr:row>
      <xdr:rowOff>158760</xdr:rowOff>
    </xdr:to>
    <xdr:pic>
      <xdr:nvPicPr>
        <xdr:cNvPr id="1" name="Image 1" descr=""/>
        <xdr:cNvPicPr/>
      </xdr:nvPicPr>
      <xdr:blipFill>
        <a:blip r:embed="rId1"/>
        <a:stretch/>
      </xdr:blipFill>
      <xdr:spPr>
        <a:xfrm>
          <a:off x="0" y="0"/>
          <a:ext cx="6897240" cy="490392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0</xdr:colOff>
      <xdr:row>8</xdr:row>
      <xdr:rowOff>0</xdr:rowOff>
    </xdr:from>
    <xdr:to>
      <xdr:col>12</xdr:col>
      <xdr:colOff>106560</xdr:colOff>
      <xdr:row>42</xdr:row>
      <xdr:rowOff>145080</xdr:rowOff>
    </xdr:to>
    <xdr:pic>
      <xdr:nvPicPr>
        <xdr:cNvPr id="2" name="Image 2" descr=""/>
        <xdr:cNvPicPr/>
      </xdr:nvPicPr>
      <xdr:blipFill>
        <a:blip r:embed="rId1"/>
        <a:stretch/>
      </xdr:blipFill>
      <xdr:spPr>
        <a:xfrm>
          <a:off x="812520" y="1300320"/>
          <a:ext cx="9047520" cy="656172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10</xdr:col>
      <xdr:colOff>360</xdr:colOff>
      <xdr:row>3</xdr:row>
      <xdr:rowOff>1440</xdr:rowOff>
    </xdr:from>
    <xdr:to>
      <xdr:col>10</xdr:col>
      <xdr:colOff>303480</xdr:colOff>
      <xdr:row>4</xdr:row>
      <xdr:rowOff>112680</xdr:rowOff>
    </xdr:to>
    <xdr:sp>
      <xdr:nvSpPr>
        <xdr:cNvPr id="3" name="CustomShape 1"/>
        <xdr:cNvSpPr/>
      </xdr:nvSpPr>
      <xdr:spPr>
        <a:xfrm>
          <a:off x="8128080" y="488880"/>
          <a:ext cx="303120" cy="273960"/>
        </a:xfrm>
        <a:prstGeom prst="rect">
          <a:avLst/>
        </a:prstGeom>
        <a:noFill/>
        <a:ln w="0">
          <a:noFill/>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contact@myengineeringtools.com" TargetMode="External"/><Relationship Id="rId2" Type="http://schemas.openxmlformats.org/officeDocument/2006/relationships/hyperlink" Target="http://www.MyEngineeringTools.com/"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43"/>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A37" activeCellId="0" sqref="37:43"/>
    </sheetView>
  </sheetViews>
  <sheetFormatPr defaultColWidth="11.53515625" defaultRowHeight="12.8" zeroHeight="false" outlineLevelRow="0" outlineLevelCol="0"/>
  <cols>
    <col collapsed="false" customWidth="true" hidden="false" outlineLevel="0" max="2" min="2" style="0" width="28.16"/>
    <col collapsed="false" customWidth="true" hidden="false" outlineLevel="0" max="8" min="8" style="0" width="38.53"/>
    <col collapsed="false" customWidth="true" hidden="false" outlineLevel="0" max="10" min="10" style="0" width="40.2"/>
  </cols>
  <sheetData>
    <row r="1" s="2" customFormat="true" ht="12.8" hidden="false" customHeight="false" outlineLevel="0" collapsed="false">
      <c r="A1" s="1" t="s">
        <v>0</v>
      </c>
    </row>
    <row r="3" customFormat="false" ht="12.8" hidden="false" customHeight="false" outlineLevel="0" collapsed="false">
      <c r="B3" s="3" t="s">
        <v>1</v>
      </c>
    </row>
    <row r="4" customFormat="false" ht="12.8" hidden="false" customHeight="false" outlineLevel="0" collapsed="false">
      <c r="B4" s="0" t="s">
        <v>2</v>
      </c>
    </row>
    <row r="5" customFormat="false" ht="12.8" hidden="false" customHeight="false" outlineLevel="0" collapsed="false">
      <c r="B5" s="0" t="s">
        <v>3</v>
      </c>
    </row>
    <row r="9" customFormat="false" ht="12.8" hidden="false" customHeight="false" outlineLevel="0" collapsed="false">
      <c r="B9" s="0" t="s">
        <v>4</v>
      </c>
    </row>
    <row r="11" customFormat="false" ht="12.8" hidden="false" customHeight="false" outlineLevel="0" collapsed="false">
      <c r="B11" s="4" t="s">
        <v>5</v>
      </c>
      <c r="C11" s="4"/>
      <c r="D11" s="4"/>
      <c r="E11" s="4"/>
      <c r="H11" s="4" t="s">
        <v>6</v>
      </c>
      <c r="I11" s="4"/>
      <c r="J11" s="4"/>
      <c r="L11" s="4" t="s">
        <v>7</v>
      </c>
      <c r="M11" s="4"/>
    </row>
    <row r="12" customFormat="false" ht="12.8" hidden="false" customHeight="false" outlineLevel="0" collapsed="false">
      <c r="B12" s="5" t="s">
        <v>8</v>
      </c>
      <c r="C12" s="5"/>
      <c r="D12" s="5"/>
      <c r="E12" s="6" t="s">
        <v>9</v>
      </c>
      <c r="H12" s="5" t="s">
        <v>10</v>
      </c>
      <c r="I12" s="6" t="s">
        <v>11</v>
      </c>
      <c r="J12" s="5"/>
      <c r="L12" s="5" t="s">
        <v>12</v>
      </c>
      <c r="M12" s="7" t="n">
        <f aca="false">520*SQRT(E14*(2/(E14+1))^((E14+1)/(E14-1)))</f>
        <v>325.653102600989</v>
      </c>
    </row>
    <row r="13" customFormat="false" ht="47" hidden="false" customHeight="false" outlineLevel="0" collapsed="false">
      <c r="B13" s="5" t="s">
        <v>13</v>
      </c>
      <c r="C13" s="5" t="s">
        <v>14</v>
      </c>
      <c r="D13" s="5" t="s">
        <v>15</v>
      </c>
      <c r="E13" s="6" t="n">
        <v>65</v>
      </c>
      <c r="H13" s="5" t="s">
        <v>16</v>
      </c>
      <c r="I13" s="6" t="n">
        <v>1</v>
      </c>
      <c r="J13" s="8" t="s">
        <v>17</v>
      </c>
      <c r="L13" s="5" t="s">
        <v>18</v>
      </c>
      <c r="M13" s="7" t="n">
        <f aca="false">SQRT((E14/(E14-1))*(E23/E22)^(2/E14)*((1-(E23/E22)^((E14-1)/E14))/(1-E23/E22)))</f>
        <v>0.0265996705014379</v>
      </c>
    </row>
    <row r="14" customFormat="false" ht="36" hidden="false" customHeight="false" outlineLevel="0" collapsed="false">
      <c r="B14" s="5" t="s">
        <v>19</v>
      </c>
      <c r="C14" s="5" t="s">
        <v>20</v>
      </c>
      <c r="D14" s="5" t="s">
        <v>21</v>
      </c>
      <c r="E14" s="6" t="n">
        <v>1.09</v>
      </c>
      <c r="H14" s="5" t="s">
        <v>22</v>
      </c>
      <c r="I14" s="6" t="n">
        <v>1</v>
      </c>
      <c r="J14" s="8" t="s">
        <v>23</v>
      </c>
      <c r="L14" s="5" t="s">
        <v>24</v>
      </c>
      <c r="M14" s="7" t="n">
        <f aca="false">13160*E19/(M12*I15*E22*I13*I14)*SQRT(E24*E18/E13)</f>
        <v>499.867730950737</v>
      </c>
    </row>
    <row r="15" customFormat="false" ht="36" hidden="false" customHeight="false" outlineLevel="0" collapsed="false">
      <c r="B15" s="5" t="s">
        <v>25</v>
      </c>
      <c r="C15" s="5" t="s">
        <v>26</v>
      </c>
      <c r="D15" s="5" t="s">
        <v>27</v>
      </c>
      <c r="E15" s="6" t="n">
        <v>75</v>
      </c>
      <c r="H15" s="5" t="s">
        <v>28</v>
      </c>
      <c r="I15" s="6" t="n">
        <v>0.975</v>
      </c>
      <c r="J15" s="8" t="s">
        <v>29</v>
      </c>
      <c r="L15" s="5" t="s">
        <v>30</v>
      </c>
      <c r="M15" s="7" t="n">
        <f aca="false">17.9*E19/(M13*I15*I14)*SQRT(E18*E24/(E13*E22*(E22-E23)))</f>
        <v>8362.12591470535</v>
      </c>
    </row>
    <row r="16" customFormat="false" ht="12.8" hidden="false" customHeight="false" outlineLevel="0" collapsed="false">
      <c r="B16" s="5" t="s">
        <v>31</v>
      </c>
      <c r="C16" s="5" t="s">
        <v>32</v>
      </c>
      <c r="D16" s="5" t="s">
        <v>33</v>
      </c>
      <c r="E16" s="6" t="n">
        <v>110.31</v>
      </c>
      <c r="H16" s="5" t="s">
        <v>34</v>
      </c>
      <c r="I16" s="7" t="n">
        <f aca="false">IF(E22&lt;10339,1,(0.02764*E22-1000)/(0.03324*E22-1061))</f>
        <v>1.01158350511442</v>
      </c>
      <c r="J16" s="5" t="s">
        <v>35</v>
      </c>
      <c r="L16" s="5" t="s">
        <v>36</v>
      </c>
      <c r="M16" s="7" t="n">
        <f aca="false">190.4*E19/(E22*I13*I14*I15*I16*I17)</f>
        <v>1097.62369313122</v>
      </c>
    </row>
    <row r="17" customFormat="false" ht="25" hidden="false" customHeight="false" outlineLevel="0" collapsed="false">
      <c r="B17" s="5" t="s">
        <v>37</v>
      </c>
      <c r="C17" s="5" t="s">
        <v>38</v>
      </c>
      <c r="D17" s="5" t="s">
        <v>33</v>
      </c>
      <c r="E17" s="6" t="n">
        <v>0</v>
      </c>
      <c r="H17" s="5" t="s">
        <v>39</v>
      </c>
      <c r="I17" s="6" t="n">
        <v>1</v>
      </c>
      <c r="J17" s="8" t="s">
        <v>40</v>
      </c>
    </row>
    <row r="18" customFormat="false" ht="12.8" hidden="false" customHeight="false" outlineLevel="0" collapsed="false">
      <c r="B18" s="5" t="s">
        <v>41</v>
      </c>
      <c r="C18" s="5" t="s">
        <v>42</v>
      </c>
      <c r="D18" s="5"/>
      <c r="E18" s="6" t="n">
        <v>0.84</v>
      </c>
      <c r="F18" s="0" t="s">
        <v>43</v>
      </c>
      <c r="H18" s="5" t="s">
        <v>44</v>
      </c>
      <c r="I18" s="9" t="n">
        <v>0.1</v>
      </c>
      <c r="J18" s="5"/>
    </row>
    <row r="19" customFormat="false" ht="12.8" hidden="false" customHeight="false" outlineLevel="0" collapsed="false">
      <c r="B19" s="5" t="s">
        <v>45</v>
      </c>
      <c r="C19" s="5" t="s">
        <v>46</v>
      </c>
      <c r="D19" s="5" t="s">
        <v>47</v>
      </c>
      <c r="E19" s="6" t="n">
        <v>69626</v>
      </c>
      <c r="H19" s="5" t="s">
        <v>48</v>
      </c>
      <c r="I19" s="9" t="n">
        <v>0.1</v>
      </c>
      <c r="J19" s="5"/>
    </row>
    <row r="20" customFormat="false" ht="12.8" hidden="false" customHeight="false" outlineLevel="0" collapsed="false">
      <c r="B20" s="5"/>
      <c r="C20" s="5"/>
      <c r="D20" s="5"/>
      <c r="E20" s="5"/>
    </row>
    <row r="21" customFormat="false" ht="12.8" hidden="false" customHeight="false" outlineLevel="0" collapsed="false">
      <c r="B21" s="5" t="s">
        <v>49</v>
      </c>
      <c r="C21" s="5"/>
      <c r="D21" s="5"/>
      <c r="E21" s="5"/>
    </row>
    <row r="22" customFormat="false" ht="12.8" hidden="false" customHeight="false" outlineLevel="0" collapsed="false">
      <c r="B22" s="5" t="s">
        <v>31</v>
      </c>
      <c r="C22" s="5" t="s">
        <v>32</v>
      </c>
      <c r="D22" s="5" t="s">
        <v>50</v>
      </c>
      <c r="E22" s="7" t="n">
        <f aca="false">(E16*100000+101325)/1000*(1+I18)</f>
        <v>12245.5575</v>
      </c>
    </row>
    <row r="23" customFormat="false" ht="12.8" hidden="false" customHeight="false" outlineLevel="0" collapsed="false">
      <c r="B23" s="5" t="s">
        <v>37</v>
      </c>
      <c r="C23" s="5" t="s">
        <v>38</v>
      </c>
      <c r="D23" s="5" t="s">
        <v>50</v>
      </c>
      <c r="E23" s="7" t="n">
        <f aca="false">(E17*100000+101325)/1000*(1+I19)</f>
        <v>111.4575</v>
      </c>
    </row>
    <row r="24" customFormat="false" ht="12.8" hidden="false" customHeight="false" outlineLevel="0" collapsed="false">
      <c r="B24" s="5" t="s">
        <v>51</v>
      </c>
      <c r="C24" s="5" t="s">
        <v>26</v>
      </c>
      <c r="D24" s="5" t="s">
        <v>52</v>
      </c>
      <c r="E24" s="7" t="n">
        <f aca="false">E15+273.15</f>
        <v>348.15</v>
      </c>
    </row>
    <row r="25" customFormat="false" ht="12.8" hidden="false" customHeight="false" outlineLevel="0" collapsed="false">
      <c r="B25" s="5"/>
      <c r="C25" s="5"/>
      <c r="D25" s="5"/>
      <c r="E25" s="5"/>
    </row>
    <row r="26" customFormat="false" ht="12.8" hidden="false" customHeight="false" outlineLevel="0" collapsed="false">
      <c r="B26" s="5" t="s">
        <v>53</v>
      </c>
      <c r="C26" s="5" t="s">
        <v>54</v>
      </c>
      <c r="D26" s="5" t="s">
        <v>50</v>
      </c>
      <c r="E26" s="7" t="n">
        <f aca="false">E22*(2/(E14+1))^(E14/(E14-1))</f>
        <v>7185.53392695887</v>
      </c>
    </row>
    <row r="27" customFormat="false" ht="12.8" hidden="false" customHeight="false" outlineLevel="0" collapsed="false">
      <c r="B27" s="5"/>
      <c r="C27" s="5"/>
      <c r="D27" s="5"/>
      <c r="E27" s="7" t="str">
        <f aca="false">IF(E23&lt;E26,"Critical flow","Subcritical flow")</f>
        <v>Critical flow</v>
      </c>
    </row>
    <row r="28" customFormat="false" ht="12.8" hidden="false" customHeight="false" outlineLevel="0" collapsed="false">
      <c r="B28" s="5"/>
      <c r="C28" s="5"/>
      <c r="D28" s="5"/>
      <c r="E28" s="5"/>
    </row>
    <row r="29" customFormat="false" ht="12.8" hidden="false" customHeight="false" outlineLevel="0" collapsed="false">
      <c r="B29" s="10" t="s">
        <v>55</v>
      </c>
      <c r="C29" s="10" t="s">
        <v>56</v>
      </c>
      <c r="D29" s="10" t="s">
        <v>57</v>
      </c>
      <c r="E29" s="11" t="n">
        <f aca="false">IF(E12="Steam",M16,IF(E27="Critical flow",M14,M15))</f>
        <v>1097.62369313122</v>
      </c>
    </row>
    <row r="34" customFormat="false" ht="12.8" hidden="false" customHeight="false" outlineLevel="0" collapsed="false">
      <c r="B34" s="3" t="s">
        <v>58</v>
      </c>
    </row>
    <row r="35" customFormat="false" ht="12.8" hidden="false" customHeight="false" outlineLevel="0" collapsed="false">
      <c r="B35" s="12" t="s">
        <v>59</v>
      </c>
    </row>
    <row r="37" customFormat="false" ht="12.9" hidden="false" customHeight="false" outlineLevel="0" collapsed="false">
      <c r="B37" s="13" t="s">
        <v>60</v>
      </c>
      <c r="C37" s="13"/>
      <c r="D37" s="13"/>
      <c r="E37" s="13"/>
      <c r="F37" s="13"/>
      <c r="G37" s="13"/>
      <c r="H37" s="13"/>
      <c r="I37" s="13"/>
      <c r="J37" s="13"/>
    </row>
    <row r="38" customFormat="false" ht="12.8" hidden="false" customHeight="false" outlineLevel="0" collapsed="false">
      <c r="B38" s="13"/>
      <c r="C38" s="13"/>
      <c r="D38" s="13"/>
      <c r="E38" s="13"/>
      <c r="F38" s="13"/>
      <c r="G38" s="13"/>
      <c r="H38" s="13"/>
      <c r="I38" s="13"/>
      <c r="J38" s="13"/>
    </row>
    <row r="39" customFormat="false" ht="12.9" hidden="false" customHeight="false" outlineLevel="0" collapsed="false">
      <c r="B39" s="14" t="s">
        <v>61</v>
      </c>
      <c r="C39" s="13"/>
      <c r="D39" s="13"/>
      <c r="E39" s="13"/>
      <c r="F39" s="13"/>
      <c r="G39" s="13"/>
      <c r="H39" s="13"/>
      <c r="I39" s="13"/>
      <c r="J39" s="13"/>
    </row>
    <row r="40" customFormat="false" ht="12.8" hidden="false" customHeight="false" outlineLevel="0" collapsed="false">
      <c r="B40" s="13"/>
      <c r="C40" s="13"/>
      <c r="D40" s="13"/>
      <c r="E40" s="13"/>
      <c r="F40" s="13"/>
      <c r="G40" s="13"/>
      <c r="H40" s="13"/>
      <c r="I40" s="13"/>
      <c r="J40" s="13"/>
    </row>
    <row r="41" customFormat="false" ht="45.7" hidden="false" customHeight="true" outlineLevel="0" collapsed="false">
      <c r="B41" s="15" t="s">
        <v>62</v>
      </c>
      <c r="C41" s="15"/>
      <c r="D41" s="15"/>
      <c r="E41" s="15"/>
      <c r="F41" s="15"/>
      <c r="G41" s="15"/>
      <c r="H41" s="15"/>
      <c r="I41" s="15"/>
      <c r="J41" s="15"/>
    </row>
    <row r="43" s="2" customFormat="true" ht="12.8" hidden="false" customHeight="false" outlineLevel="0" collapsed="false">
      <c r="A43" s="1" t="s">
        <v>0</v>
      </c>
    </row>
  </sheetData>
  <sheetProtection sheet="true" password="c80a" objects="true" scenarios="true"/>
  <mergeCells count="4">
    <mergeCell ref="B11:E11"/>
    <mergeCell ref="H11:J11"/>
    <mergeCell ref="L11:M11"/>
    <mergeCell ref="B41:J41"/>
  </mergeCells>
  <hyperlinks>
    <hyperlink ref="B37" r:id="rId1" display="If you spot a mistake or wish to suggest an improvement, please contact : contact@myengineeringtools.com"/>
    <hyperlink ref="B39" r:id="rId2" display="Copyright www.MyEngineeringTools.com"/>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0:C40"/>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B10" activeCellId="1" sqref="37:43 B10"/>
    </sheetView>
  </sheetViews>
  <sheetFormatPr defaultColWidth="11.53515625" defaultRowHeight="12.8" zeroHeight="false" outlineLevelRow="0" outlineLevelCol="0"/>
  <cols>
    <col collapsed="false" customWidth="true" hidden="false" outlineLevel="0" max="2" min="2" style="0" width="37.79"/>
    <col collapsed="false" customWidth="true" hidden="false" outlineLevel="0" max="3" min="3" style="0" width="42.37"/>
  </cols>
  <sheetData>
    <row r="10" customFormat="false" ht="35.05" hidden="false" customHeight="false" outlineLevel="0" collapsed="false">
      <c r="B10" s="16" t="s">
        <v>63</v>
      </c>
      <c r="C10" s="0" t="s">
        <v>64</v>
      </c>
    </row>
    <row r="11" customFormat="false" ht="12.8" hidden="false" customHeight="false" outlineLevel="0" collapsed="false">
      <c r="B11" s="0" t="n">
        <v>0</v>
      </c>
      <c r="C11" s="0" t="n">
        <v>1</v>
      </c>
    </row>
    <row r="12" customFormat="false" ht="23.85" hidden="false" customHeight="false" outlineLevel="0" collapsed="false">
      <c r="B12" s="0" t="n">
        <v>5</v>
      </c>
      <c r="C12" s="0" t="n">
        <v>1</v>
      </c>
    </row>
    <row r="13" customFormat="false" ht="23.85" hidden="false" customHeight="false" outlineLevel="0" collapsed="false">
      <c r="B13" s="0" t="n">
        <v>10</v>
      </c>
      <c r="C13" s="0" t="n">
        <v>1</v>
      </c>
    </row>
    <row r="14" customFormat="false" ht="23.85" hidden="false" customHeight="false" outlineLevel="0" collapsed="false">
      <c r="B14" s="0" t="n">
        <v>15</v>
      </c>
      <c r="C14" s="0" t="n">
        <v>1</v>
      </c>
    </row>
    <row r="15" customFormat="false" ht="12.8" hidden="false" customHeight="false" outlineLevel="0" collapsed="false">
      <c r="B15" s="0" t="n">
        <v>20</v>
      </c>
      <c r="C15" s="0" t="n">
        <v>1</v>
      </c>
    </row>
    <row r="16" customFormat="false" ht="23.85" hidden="false" customHeight="false" outlineLevel="0" collapsed="false">
      <c r="B16" s="0" t="n">
        <v>25</v>
      </c>
      <c r="C16" s="0" t="n">
        <v>1</v>
      </c>
    </row>
    <row r="17" customFormat="false" ht="12.8" hidden="false" customHeight="false" outlineLevel="0" collapsed="false">
      <c r="B17" s="0" t="n">
        <v>30</v>
      </c>
      <c r="C17" s="0" t="n">
        <v>1</v>
      </c>
    </row>
    <row r="18" customFormat="false" ht="12.8" hidden="false" customHeight="false" outlineLevel="0" collapsed="false">
      <c r="B18" s="0" t="n">
        <v>35</v>
      </c>
      <c r="C18" s="0" t="n">
        <v>0.94</v>
      </c>
    </row>
    <row r="19" customFormat="false" ht="12.8" hidden="false" customHeight="false" outlineLevel="0" collapsed="false">
      <c r="B19" s="0" t="n">
        <v>40</v>
      </c>
      <c r="C19" s="0" t="n">
        <v>0.86</v>
      </c>
    </row>
    <row r="20" customFormat="false" ht="12.8" hidden="false" customHeight="false" outlineLevel="0" collapsed="false">
      <c r="B20" s="0" t="n">
        <v>45</v>
      </c>
      <c r="C20" s="0" t="n">
        <v>0.78</v>
      </c>
    </row>
    <row r="21" customFormat="false" ht="12.8" hidden="false" customHeight="false" outlineLevel="0" collapsed="false">
      <c r="B21" s="0" t="n">
        <v>50</v>
      </c>
      <c r="C21" s="0" t="n">
        <v>0.7</v>
      </c>
    </row>
    <row r="40" customFormat="false" ht="16.4" hidden="false" customHeight="false" outlineLevel="0" collapsed="false"/>
  </sheetData>
  <sheetProtection sheet="true" password="c80a" objects="true" scenarios="true" selectLockedCells="true"/>
  <printOptions headings="false" gridLines="false" gridLinesSet="true" horizontalCentered="true" verticalCentered="false"/>
  <pageMargins left="0.7875" right="0.7875" top="0.7875" bottom="1.025" header="0.51180555555555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
    <oddFooter>&amp;CSeite &amp;P</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1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J7" activeCellId="1" sqref="37:43 J7"/>
    </sheetView>
  </sheetViews>
  <sheetFormatPr defaultColWidth="11.53515625" defaultRowHeight="12.8" zeroHeight="false" outlineLevelRow="0" outlineLevelCol="0"/>
  <sheetData>
    <row r="10" customFormat="false" ht="35.05" hidden="false" customHeight="false" outlineLevel="0" collapsed="false"/>
    <row r="12" customFormat="false" ht="23.85" hidden="false" customHeight="false" outlineLevel="0" collapsed="false"/>
    <row r="13" customFormat="false" ht="23.85" hidden="false" customHeight="false" outlineLevel="0" collapsed="false"/>
    <row r="14" customFormat="false" ht="23.85" hidden="false" customHeight="false" outlineLevel="0" collapsed="false"/>
    <row r="16" customFormat="false" ht="23.85" hidden="false" customHeight="false" outlineLevel="0" collapsed="false"/>
    <row r="40" customFormat="false" ht="16.4" hidden="false" customHeight="false" outlineLevel="0" collapsed="false"/>
  </sheetData>
  <sheetProtection sheet="true" password="c80a" objects="true" scenarios="true" selectLockedCells="true"/>
  <printOptions headings="false" gridLines="false" gridLinesSet="true" horizontalCentered="true" verticalCentered="false"/>
  <pageMargins left="0.7875" right="0.7875" top="0.7875" bottom="1.025" header="0.511805555555555" footer="0.7875"/>
  <pageSetup paperSize="1" scale="100" fitToWidth="1" fitToHeight="1" pageOrder="downThenOver" orientation="portrait" blackAndWhite="false" draft="false" cellComments="none" horizontalDpi="300" verticalDpi="300" copies="1"/>
  <headerFooter differentFirst="false" differentOddEven="false">
    <oddHeader/>
    <oddFooter>&amp;CSeite &amp;P</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1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9" activeCellId="1" sqref="37:43 B9"/>
    </sheetView>
  </sheetViews>
  <sheetFormatPr defaultColWidth="11.53515625" defaultRowHeight="12.8" zeroHeight="false" outlineLevelRow="0" outlineLevelCol="0"/>
  <sheetData>
    <row r="10" customFormat="false" ht="35.05" hidden="false" customHeight="false" outlineLevel="0" collapsed="false"/>
    <row r="12" customFormat="false" ht="23.85" hidden="false" customHeight="false" outlineLevel="0" collapsed="false"/>
    <row r="13" customFormat="false" ht="23.85" hidden="false" customHeight="false" outlineLevel="0" collapsed="false"/>
    <row r="14" customFormat="false" ht="23.85" hidden="false" customHeight="false" outlineLevel="0" collapsed="false"/>
    <row r="16" customFormat="false" ht="23.85" hidden="false" customHeight="false" outlineLevel="0" collapsed="false"/>
    <row r="40" customFormat="false" ht="16.4" hidden="false" customHeight="false" outlineLevel="0" collapsed="false"/>
  </sheetData>
  <sheetProtection sheet="true" password="c80a" objects="true" scenarios="true" selectLockedCells="true"/>
  <printOptions headings="false" gridLines="false" gridLinesSet="true" horizontalCentered="true" verticalCentered="false"/>
  <pageMargins left="0.7875" right="0.7875" top="0.7875" bottom="1.025" header="0.511805555555555" footer="0.7875"/>
  <pageSetup paperSize="1" scale="100" fitToWidth="1" fitToHeight="1" pageOrder="downThenOver" orientation="portrait" blackAndWhite="false" draft="false" cellComments="none" horizontalDpi="300" verticalDpi="300" copies="1"/>
  <headerFooter differentFirst="false" differentOddEven="false">
    <oddHeader/>
    <oddFooter>&amp;CSeite &amp;P</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0:C4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14" activeCellId="1" sqref="37:43 F14"/>
    </sheetView>
  </sheetViews>
  <sheetFormatPr defaultColWidth="11.53515625" defaultRowHeight="12.8" zeroHeight="false" outlineLevelRow="0" outlineLevelCol="0"/>
  <sheetData>
    <row r="10" customFormat="false" ht="35.05" hidden="false" customHeight="true" outlineLevel="0" collapsed="false">
      <c r="B10" s="17" t="s">
        <v>65</v>
      </c>
      <c r="C10" s="18" t="s">
        <v>66</v>
      </c>
    </row>
    <row r="11" customFormat="false" ht="12.8" hidden="false" customHeight="false" outlineLevel="0" collapsed="false">
      <c r="B11" s="17"/>
      <c r="C11" s="18"/>
    </row>
    <row r="12" customFormat="false" ht="23.85" hidden="false" customHeight="false" outlineLevel="0" collapsed="false">
      <c r="B12" s="19" t="s">
        <v>67</v>
      </c>
      <c r="C12" s="19" t="s">
        <v>68</v>
      </c>
    </row>
    <row r="13" customFormat="false" ht="23.85" hidden="false" customHeight="false" outlineLevel="0" collapsed="false">
      <c r="B13" s="19" t="s">
        <v>69</v>
      </c>
      <c r="C13" s="19" t="s">
        <v>70</v>
      </c>
    </row>
    <row r="14" customFormat="false" ht="23.85" hidden="false" customHeight="false" outlineLevel="0" collapsed="false">
      <c r="B14" s="19" t="s">
        <v>71</v>
      </c>
      <c r="C14" s="19" t="s">
        <v>68</v>
      </c>
    </row>
    <row r="15" customFormat="false" ht="23.85" hidden="false" customHeight="false" outlineLevel="0" collapsed="false">
      <c r="B15" s="19" t="s">
        <v>72</v>
      </c>
      <c r="C15" s="19" t="s">
        <v>73</v>
      </c>
    </row>
    <row r="16" customFormat="false" ht="23.85" hidden="false" customHeight="false" outlineLevel="0" collapsed="false">
      <c r="B16" s="19" t="s">
        <v>74</v>
      </c>
      <c r="C16" s="19" t="s">
        <v>75</v>
      </c>
    </row>
    <row r="17" customFormat="false" ht="12.8" hidden="false" customHeight="false" outlineLevel="0" collapsed="false">
      <c r="B17" s="19" t="s">
        <v>76</v>
      </c>
      <c r="C17" s="19" t="n">
        <v>1.307</v>
      </c>
    </row>
    <row r="18" customFormat="false" ht="12.8" hidden="false" customHeight="false" outlineLevel="0" collapsed="false">
      <c r="B18" s="19" t="s">
        <v>77</v>
      </c>
      <c r="C18" s="19" t="n">
        <v>1.131</v>
      </c>
    </row>
    <row r="19" customFormat="false" ht="12.8" hidden="false" customHeight="false" outlineLevel="0" collapsed="false">
      <c r="B19" s="19" t="s">
        <v>78</v>
      </c>
      <c r="C19" s="19" t="n">
        <v>1.096</v>
      </c>
    </row>
    <row r="20" customFormat="false" ht="23.85" hidden="false" customHeight="false" outlineLevel="0" collapsed="false">
      <c r="B20" s="19" t="s">
        <v>79</v>
      </c>
      <c r="C20" s="19" t="s">
        <v>80</v>
      </c>
    </row>
    <row r="21" customFormat="false" ht="12.8" hidden="false" customHeight="false" outlineLevel="0" collapsed="false">
      <c r="B21" s="19" t="s">
        <v>81</v>
      </c>
      <c r="C21" s="19" t="n">
        <v>1.355</v>
      </c>
    </row>
    <row r="22" customFormat="false" ht="23.85" hidden="false" customHeight="false" outlineLevel="0" collapsed="false">
      <c r="B22" s="19" t="s">
        <v>82</v>
      </c>
      <c r="C22" s="19" t="s">
        <v>83</v>
      </c>
    </row>
    <row r="23" customFormat="false" ht="23.85" hidden="false" customHeight="false" outlineLevel="0" collapsed="false">
      <c r="B23" s="19" t="s">
        <v>84</v>
      </c>
      <c r="C23" s="19" t="n">
        <v>1.404</v>
      </c>
    </row>
    <row r="24" customFormat="false" ht="23.85" hidden="false" customHeight="false" outlineLevel="0" collapsed="false">
      <c r="B24" s="19" t="s">
        <v>85</v>
      </c>
      <c r="C24" s="19" t="n">
        <v>1.3</v>
      </c>
    </row>
    <row r="40" customFormat="false" ht="16.4" hidden="false" customHeight="false" outlineLevel="0" collapsed="false"/>
  </sheetData>
  <sheetProtection sheet="true" password="c80a" objects="true" scenarios="true" selectLockedCells="true"/>
  <mergeCells count="2">
    <mergeCell ref="B10:B11"/>
    <mergeCell ref="C10:C11"/>
  </mergeCells>
  <printOptions headings="false" gridLines="false" gridLinesSet="true" horizontalCentered="true" verticalCentered="false"/>
  <pageMargins left="0.7875" right="0.7875" top="0.7875" bottom="1.025" header="0.511805555555555" footer="0.7875"/>
  <pageSetup paperSize="1" scale="100" fitToWidth="1" fitToHeight="1" pageOrder="downThenOver" orientation="portrait" blackAndWhite="false" draft="false" cellComments="none" horizontalDpi="300" verticalDpi="300" copies="1"/>
  <headerFooter differentFirst="false" differentOddEven="false">
    <oddHeader/>
    <oddFooter>&amp;CSeite &amp;P</oddFooter>
  </headerFooter>
  <drawing r:id="rId1"/>
</worksheet>
</file>

<file path=docProps/app.xml><?xml version="1.0" encoding="utf-8"?>
<Properties xmlns="http://schemas.openxmlformats.org/officeDocument/2006/extended-properties" xmlns:vt="http://schemas.openxmlformats.org/officeDocument/2006/docPropsVTypes">
  <Template/>
  <TotalTime>109</TotalTime>
  <Application>LibreOffice/7.1.6.2$Windows_X86_64 LibreOffice_project/0e133318fcee89abacd6a7d077e292f1145735c3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2019-04-28T12:45:16Z</dcterms:created>
  <dc:creator/>
  <dc:description/>
  <dc:language>en-US</dc:language>
  <cp:lastModifiedBy/>
  <dcterms:modified xsi:type="dcterms:W3CDTF">2021-12-13T20:16:28Z</dcterms:modified>
  <cp:revision>35</cp:revision>
  <dc:subject/>
  <dc:title/>
</cp:coreProperties>
</file>